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7.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35" yWindow="345" windowWidth="17595" windowHeight="11475" tabRatio="843"/>
  </bookViews>
  <sheets>
    <sheet name="Brücke &gt; 10 m | Stw &gt; 25 m | ob" sheetId="1" r:id="rId1"/>
    <sheet name="kurze Brücke  oder Stw oben" sheetId="2" r:id="rId2"/>
    <sheet name="Vkz oder Stw Anprall" sheetId="3" r:id="rId3"/>
    <sheet name="Mittelstreifen auf Brücken" sheetId="4" r:id="rId4"/>
    <sheet name="Mittelstreifen unter Brücke|VZB" sheetId="7" r:id="rId5"/>
  </sheets>
  <definedNames>
    <definedName name="_xlnm.Print_Area" localSheetId="0">'Brücke &gt; 10 m | Stw &gt; 25 m | ob'!$A$1:$H$82</definedName>
    <definedName name="_xlnm.Print_Area" localSheetId="1">'kurze Brücke  oder Stw oben'!$A$1:$H$78</definedName>
    <definedName name="_xlnm.Print_Area" localSheetId="3">'Mittelstreifen auf Brücken'!$A$1:$H$35</definedName>
    <definedName name="_xlnm.Print_Area" localSheetId="4">'Mittelstreifen unter Brücke|VZB'!$A$1:$H$75</definedName>
    <definedName name="_xlnm.Print_Area" localSheetId="2">'Vkz oder Stw Anprall'!$A$1:$H$81</definedName>
    <definedName name="_xlnm.Print_Titles" localSheetId="0">'Brücke &gt; 10 m | Stw &gt; 25 m | ob'!$1:$3</definedName>
    <definedName name="_xlnm.Print_Titles" localSheetId="1">'kurze Brücke  oder Stw oben'!$1:$3</definedName>
    <definedName name="_xlnm.Print_Titles" localSheetId="3">'Mittelstreifen auf Brücken'!$1:$3</definedName>
    <definedName name="_xlnm.Print_Titles" localSheetId="4">'Mittelstreifen unter Brücke|VZB'!$1:$3</definedName>
    <definedName name="_xlnm.Print_Titles" localSheetId="2">'Vkz oder Stw Anprall'!$1:$3</definedName>
  </definedNames>
  <calcPr calcId="145621"/>
</workbook>
</file>

<file path=xl/calcChain.xml><?xml version="1.0" encoding="utf-8"?>
<calcChain xmlns="http://schemas.openxmlformats.org/spreadsheetml/2006/main">
  <c r="E78" i="1" l="1"/>
  <c r="E73" i="3" l="1"/>
  <c r="E74" i="3" s="1"/>
  <c r="E76" i="3"/>
  <c r="E34" i="3"/>
  <c r="E71" i="2"/>
  <c r="E38" i="1"/>
  <c r="E76" i="1"/>
  <c r="E33" i="2"/>
  <c r="M48" i="2" l="1"/>
  <c r="N48" i="2" s="1"/>
  <c r="M49" i="2"/>
  <c r="N49" i="2" s="1"/>
  <c r="Q48" i="2"/>
  <c r="Q49" i="2"/>
  <c r="R48" i="2"/>
  <c r="R49" i="2"/>
  <c r="M13" i="2"/>
  <c r="O13" i="2" s="1"/>
  <c r="Q13" i="2"/>
  <c r="R13" i="2"/>
  <c r="M10" i="2"/>
  <c r="N10" i="2" s="1"/>
  <c r="Q10" i="2"/>
  <c r="R10" i="2"/>
  <c r="M50" i="1"/>
  <c r="N50" i="1" s="1"/>
  <c r="M51" i="1"/>
  <c r="N51" i="1" s="1"/>
  <c r="Q50" i="1"/>
  <c r="Q51" i="1"/>
  <c r="R50" i="1"/>
  <c r="R51" i="1"/>
  <c r="M14" i="1"/>
  <c r="N14" i="1" s="1"/>
  <c r="Q14" i="1"/>
  <c r="R14" i="1"/>
  <c r="M10" i="1"/>
  <c r="N10" i="1" s="1"/>
  <c r="Q10" i="1"/>
  <c r="R10" i="1"/>
  <c r="O49" i="2" l="1"/>
  <c r="O48" i="2"/>
  <c r="P49" i="2"/>
  <c r="P48" i="2"/>
  <c r="N13" i="2"/>
  <c r="P13" i="2"/>
  <c r="P10" i="2"/>
  <c r="O10" i="2"/>
  <c r="P51" i="1"/>
  <c r="O51" i="1"/>
  <c r="O50" i="1"/>
  <c r="P50" i="1"/>
  <c r="P14" i="1"/>
  <c r="O14" i="1"/>
  <c r="P10" i="1"/>
  <c r="O10" i="1"/>
  <c r="H56" i="7"/>
  <c r="G56" i="7"/>
  <c r="G55" i="7"/>
  <c r="G54" i="7"/>
  <c r="Q51" i="7"/>
  <c r="P51" i="7"/>
  <c r="M51" i="7"/>
  <c r="O51" i="7" s="1"/>
  <c r="Q50" i="7"/>
  <c r="P50" i="7"/>
  <c r="M50" i="7"/>
  <c r="O50" i="7" s="1"/>
  <c r="Q49" i="7"/>
  <c r="P49" i="7"/>
  <c r="M49" i="7"/>
  <c r="O49" i="7" s="1"/>
  <c r="Q48" i="7"/>
  <c r="P48" i="7"/>
  <c r="M48" i="7"/>
  <c r="N48" i="7" s="1"/>
  <c r="Q47" i="7"/>
  <c r="P47" i="7"/>
  <c r="M47" i="7"/>
  <c r="Q46" i="7"/>
  <c r="P46" i="7"/>
  <c r="M46" i="7"/>
  <c r="Q45" i="7"/>
  <c r="P45" i="7"/>
  <c r="M45" i="7"/>
  <c r="O45" i="7" s="1"/>
  <c r="H20" i="7"/>
  <c r="G20" i="7"/>
  <c r="G19" i="7"/>
  <c r="G18" i="7"/>
  <c r="Q15" i="7"/>
  <c r="P15" i="7"/>
  <c r="M15" i="7"/>
  <c r="O15" i="7" s="1"/>
  <c r="Q14" i="7"/>
  <c r="P14" i="7"/>
  <c r="M14" i="7"/>
  <c r="N14" i="7" s="1"/>
  <c r="Q13" i="7"/>
  <c r="P13" i="7"/>
  <c r="M13" i="7"/>
  <c r="O13" i="7" s="1"/>
  <c r="Q12" i="7"/>
  <c r="P12" i="7"/>
  <c r="M12" i="7"/>
  <c r="O12" i="7" s="1"/>
  <c r="Q11" i="7"/>
  <c r="P11" i="7"/>
  <c r="M11" i="7"/>
  <c r="O11" i="7" s="1"/>
  <c r="Q10" i="7"/>
  <c r="P10" i="7"/>
  <c r="M10" i="7"/>
  <c r="N10" i="7" s="1"/>
  <c r="Q9" i="7"/>
  <c r="P9" i="7"/>
  <c r="M9" i="7"/>
  <c r="O9" i="7" s="1"/>
  <c r="E74" i="2"/>
  <c r="E72" i="2"/>
  <c r="D67" i="2"/>
  <c r="M64" i="2"/>
  <c r="H58" i="2"/>
  <c r="G58" i="2"/>
  <c r="G57" i="2"/>
  <c r="G56" i="2"/>
  <c r="R53" i="2"/>
  <c r="Q53" i="2"/>
  <c r="M53" i="2"/>
  <c r="P53" i="2" s="1"/>
  <c r="R52" i="2"/>
  <c r="Q52" i="2"/>
  <c r="M52" i="2"/>
  <c r="N52" i="2" s="1"/>
  <c r="R51" i="2"/>
  <c r="Q51" i="2"/>
  <c r="M51" i="2"/>
  <c r="P51" i="2" s="1"/>
  <c r="R50" i="2"/>
  <c r="Q50" i="2"/>
  <c r="M50" i="2"/>
  <c r="N50" i="2" s="1"/>
  <c r="R47" i="2"/>
  <c r="Q47" i="2"/>
  <c r="M47" i="2"/>
  <c r="D27" i="4"/>
  <c r="E27" i="4" s="1"/>
  <c r="M24" i="4"/>
  <c r="H18" i="4"/>
  <c r="G18" i="4"/>
  <c r="G17" i="4"/>
  <c r="G16" i="4"/>
  <c r="R13" i="4"/>
  <c r="Q13" i="4"/>
  <c r="M13" i="4"/>
  <c r="P13" i="4" s="1"/>
  <c r="R12" i="4"/>
  <c r="Q12" i="4"/>
  <c r="M12" i="4"/>
  <c r="R11" i="4"/>
  <c r="Q11" i="4"/>
  <c r="M11" i="4"/>
  <c r="P11" i="4" s="1"/>
  <c r="R10" i="4"/>
  <c r="Q10" i="4"/>
  <c r="M10" i="4"/>
  <c r="R9" i="4"/>
  <c r="Q9" i="4"/>
  <c r="M9" i="4"/>
  <c r="P9" i="4" s="1"/>
  <c r="H58" i="3"/>
  <c r="G58" i="3"/>
  <c r="G57" i="3"/>
  <c r="G56" i="3"/>
  <c r="Q53" i="3"/>
  <c r="P53" i="3"/>
  <c r="M53" i="3"/>
  <c r="O53" i="3" s="1"/>
  <c r="Q52" i="3"/>
  <c r="P52" i="3"/>
  <c r="M52" i="3"/>
  <c r="N52" i="3" s="1"/>
  <c r="Q51" i="3"/>
  <c r="P51" i="3"/>
  <c r="M51" i="3"/>
  <c r="N51" i="3" s="1"/>
  <c r="Q50" i="3"/>
  <c r="P50" i="3"/>
  <c r="M50" i="3"/>
  <c r="Q49" i="3"/>
  <c r="P49" i="3"/>
  <c r="M49" i="3"/>
  <c r="O49" i="3" s="1"/>
  <c r="Q48" i="3"/>
  <c r="P48" i="3"/>
  <c r="M48" i="3"/>
  <c r="E37" i="3"/>
  <c r="E35" i="3"/>
  <c r="H19" i="3"/>
  <c r="G19" i="3"/>
  <c r="G18" i="3"/>
  <c r="G17" i="3"/>
  <c r="Q14" i="3"/>
  <c r="P14" i="3"/>
  <c r="M14" i="3"/>
  <c r="O14" i="3" s="1"/>
  <c r="Q13" i="3"/>
  <c r="P13" i="3"/>
  <c r="M13" i="3"/>
  <c r="N13" i="3" s="1"/>
  <c r="Q12" i="3"/>
  <c r="P12" i="3"/>
  <c r="M12" i="3"/>
  <c r="N12" i="3" s="1"/>
  <c r="Q11" i="3"/>
  <c r="P11" i="3"/>
  <c r="M11" i="3"/>
  <c r="Q10" i="3"/>
  <c r="P10" i="3"/>
  <c r="M10" i="3"/>
  <c r="O10" i="3" s="1"/>
  <c r="Q9" i="3"/>
  <c r="P9" i="3"/>
  <c r="M9" i="3"/>
  <c r="O9" i="3" s="1"/>
  <c r="E36" i="2"/>
  <c r="E34" i="2"/>
  <c r="D29" i="2"/>
  <c r="M26" i="2"/>
  <c r="H20" i="2"/>
  <c r="G20" i="2"/>
  <c r="G19" i="2"/>
  <c r="G18" i="2"/>
  <c r="R15" i="2"/>
  <c r="Q15" i="2"/>
  <c r="M15" i="2"/>
  <c r="N15" i="2" s="1"/>
  <c r="R14" i="2"/>
  <c r="Q14" i="2"/>
  <c r="M14" i="2"/>
  <c r="N14" i="2" s="1"/>
  <c r="R12" i="2"/>
  <c r="Q12" i="2"/>
  <c r="M12" i="2"/>
  <c r="N12" i="2" s="1"/>
  <c r="R11" i="2"/>
  <c r="Q11" i="2"/>
  <c r="M11" i="2"/>
  <c r="N11" i="2" s="1"/>
  <c r="R9" i="2"/>
  <c r="Q9" i="2"/>
  <c r="M9" i="2"/>
  <c r="N9" i="2" s="1"/>
  <c r="O11" i="4" l="1"/>
  <c r="P15" i="2"/>
  <c r="O12" i="2"/>
  <c r="P12" i="2"/>
  <c r="Q20" i="2"/>
  <c r="Q58" i="2"/>
  <c r="E67" i="2"/>
  <c r="G67" i="2" s="1"/>
  <c r="H55" i="2"/>
  <c r="O50" i="2"/>
  <c r="E70" i="3"/>
  <c r="Q56" i="2"/>
  <c r="O52" i="2"/>
  <c r="P20" i="7"/>
  <c r="O14" i="7"/>
  <c r="N15" i="7"/>
  <c r="N45" i="7"/>
  <c r="O10" i="7"/>
  <c r="N11" i="7"/>
  <c r="P56" i="7"/>
  <c r="H53" i="7"/>
  <c r="O48" i="7"/>
  <c r="N49" i="7"/>
  <c r="N9" i="7"/>
  <c r="N13" i="7"/>
  <c r="G53" i="7"/>
  <c r="E66" i="7" s="1"/>
  <c r="G66" i="7" s="1"/>
  <c r="N47" i="7"/>
  <c r="N51" i="7"/>
  <c r="O47" i="7"/>
  <c r="P18" i="7"/>
  <c r="P54" i="7"/>
  <c r="G17" i="7"/>
  <c r="E30" i="7" s="1"/>
  <c r="G30" i="7" s="1"/>
  <c r="M58" i="7"/>
  <c r="N58" i="7" s="1"/>
  <c r="D66" i="7" s="1"/>
  <c r="N12" i="7"/>
  <c r="H17" i="7"/>
  <c r="N46" i="7"/>
  <c r="N50" i="7"/>
  <c r="M22" i="7"/>
  <c r="N22" i="7" s="1"/>
  <c r="D30" i="7" s="1"/>
  <c r="O46" i="7"/>
  <c r="Q16" i="4"/>
  <c r="Q18" i="4"/>
  <c r="G15" i="4"/>
  <c r="O13" i="4"/>
  <c r="O9" i="4"/>
  <c r="E31" i="3"/>
  <c r="N9" i="3"/>
  <c r="M60" i="3"/>
  <c r="N60" i="3" s="1"/>
  <c r="C70" i="3" s="1"/>
  <c r="N49" i="3"/>
  <c r="N53" i="3"/>
  <c r="O13" i="3"/>
  <c r="O48" i="3"/>
  <c r="O52" i="3"/>
  <c r="O12" i="3"/>
  <c r="N48" i="3"/>
  <c r="O51" i="3"/>
  <c r="M58" i="2"/>
  <c r="N58" i="2" s="1"/>
  <c r="C67" i="2" s="1"/>
  <c r="H67" i="2" s="1"/>
  <c r="H69" i="2" s="1"/>
  <c r="N47" i="2"/>
  <c r="P50" i="2"/>
  <c r="N51" i="2"/>
  <c r="P52" i="2"/>
  <c r="N53" i="2"/>
  <c r="O47" i="2"/>
  <c r="O51" i="2"/>
  <c r="O53" i="2"/>
  <c r="G55" i="2"/>
  <c r="P47" i="2"/>
  <c r="O15" i="2"/>
  <c r="G17" i="2"/>
  <c r="E29" i="2"/>
  <c r="G29" i="2" s="1"/>
  <c r="Q18" i="2"/>
  <c r="O9" i="2"/>
  <c r="N18" i="2"/>
  <c r="H36" i="2" s="1"/>
  <c r="G37" i="2" s="1"/>
  <c r="H17" i="2"/>
  <c r="P9" i="2"/>
  <c r="N12" i="4"/>
  <c r="P12" i="4"/>
  <c r="O12" i="4"/>
  <c r="H15" i="4"/>
  <c r="N10" i="4"/>
  <c r="P10" i="4"/>
  <c r="H17" i="4" s="1"/>
  <c r="O10" i="4"/>
  <c r="M18" i="4"/>
  <c r="N18" i="4" s="1"/>
  <c r="C27" i="4" s="1"/>
  <c r="H27" i="4" s="1"/>
  <c r="H29" i="4" s="1"/>
  <c r="N9" i="4"/>
  <c r="N11" i="4"/>
  <c r="N13" i="4"/>
  <c r="P57" i="3"/>
  <c r="M21" i="3"/>
  <c r="N21" i="3" s="1"/>
  <c r="C31" i="3" s="1"/>
  <c r="P20" i="3"/>
  <c r="H55" i="3"/>
  <c r="N50" i="3"/>
  <c r="O50" i="3"/>
  <c r="G55" i="3"/>
  <c r="D70" i="3" s="1"/>
  <c r="H16" i="3"/>
  <c r="N11" i="3"/>
  <c r="O11" i="3"/>
  <c r="G16" i="3"/>
  <c r="D31" i="3" s="1"/>
  <c r="N10" i="3"/>
  <c r="N14" i="3"/>
  <c r="P18" i="3"/>
  <c r="P59" i="3"/>
  <c r="P11" i="2"/>
  <c r="O11" i="2"/>
  <c r="P14" i="2"/>
  <c r="O14" i="2"/>
  <c r="M20" i="2"/>
  <c r="N20" i="2" s="1"/>
  <c r="C29" i="2" s="1"/>
  <c r="H16" i="4" l="1"/>
  <c r="H18" i="2"/>
  <c r="H32" i="2" s="1"/>
  <c r="H66" i="7"/>
  <c r="H68" i="7" s="1"/>
  <c r="G70" i="3"/>
  <c r="G31" i="3"/>
  <c r="H31" i="3" s="1"/>
  <c r="H33" i="3" s="1"/>
  <c r="H19" i="7"/>
  <c r="H34" i="7" s="1"/>
  <c r="H55" i="7"/>
  <c r="H70" i="7" s="1"/>
  <c r="H30" i="7"/>
  <c r="H32" i="7" s="1"/>
  <c r="H54" i="7"/>
  <c r="H69" i="7" s="1"/>
  <c r="H18" i="7"/>
  <c r="H33" i="7" s="1"/>
  <c r="N16" i="4"/>
  <c r="H30" i="4" s="1"/>
  <c r="G31" i="4" s="1"/>
  <c r="H70" i="3"/>
  <c r="H72" i="3" s="1"/>
  <c r="H18" i="3"/>
  <c r="H37" i="3" s="1"/>
  <c r="H56" i="3"/>
  <c r="H73" i="3" s="1"/>
  <c r="H17" i="3"/>
  <c r="H36" i="3" s="1"/>
  <c r="H57" i="3"/>
  <c r="H76" i="3" s="1"/>
  <c r="H57" i="2"/>
  <c r="H56" i="2"/>
  <c r="N56" i="2"/>
  <c r="H74" i="2" s="1"/>
  <c r="H29" i="2"/>
  <c r="H31" i="2" s="1"/>
  <c r="H19" i="2"/>
  <c r="H35" i="2" s="1"/>
  <c r="H34" i="2" l="1"/>
  <c r="H37" i="2"/>
  <c r="H33" i="2"/>
  <c r="H31" i="4"/>
  <c r="H34" i="3"/>
  <c r="H75" i="3"/>
  <c r="H74" i="3"/>
  <c r="H35" i="3"/>
  <c r="H70" i="2"/>
  <c r="H72" i="2"/>
  <c r="H75" i="2"/>
  <c r="G75" i="2"/>
  <c r="H71" i="2"/>
  <c r="H73" i="2"/>
  <c r="D71" i="1" l="1"/>
  <c r="M68" i="1"/>
  <c r="H62" i="1"/>
  <c r="G62" i="1"/>
  <c r="G61" i="1"/>
  <c r="G60" i="1"/>
  <c r="R57" i="1"/>
  <c r="Q57" i="1"/>
  <c r="M57" i="1"/>
  <c r="N57" i="1" s="1"/>
  <c r="R56" i="1"/>
  <c r="Q56" i="1"/>
  <c r="M56" i="1"/>
  <c r="P56" i="1" s="1"/>
  <c r="R55" i="1"/>
  <c r="Q55" i="1"/>
  <c r="M55" i="1"/>
  <c r="R54" i="1"/>
  <c r="Q54" i="1"/>
  <c r="M54" i="1"/>
  <c r="O54" i="1" s="1"/>
  <c r="R53" i="1"/>
  <c r="Q53" i="1"/>
  <c r="M53" i="1"/>
  <c r="P53" i="1" s="1"/>
  <c r="R52" i="1"/>
  <c r="Q52" i="1"/>
  <c r="M52" i="1"/>
  <c r="O52" i="1" s="1"/>
  <c r="R49" i="1"/>
  <c r="Q49" i="1"/>
  <c r="M49" i="1"/>
  <c r="O49" i="1" s="1"/>
  <c r="R48" i="1"/>
  <c r="Q48" i="1"/>
  <c r="M48" i="1"/>
  <c r="O48" i="1" s="1"/>
  <c r="P55" i="1" l="1"/>
  <c r="N55" i="1"/>
  <c r="N53" i="1"/>
  <c r="E71" i="1"/>
  <c r="G71" i="1" s="1"/>
  <c r="P49" i="1"/>
  <c r="O53" i="1"/>
  <c r="O55" i="1"/>
  <c r="Q62" i="1"/>
  <c r="N56" i="1"/>
  <c r="P57" i="1"/>
  <c r="N49" i="1"/>
  <c r="Q60" i="1"/>
  <c r="P48" i="1"/>
  <c r="P52" i="1"/>
  <c r="P54" i="1"/>
  <c r="O57" i="1"/>
  <c r="G59" i="1"/>
  <c r="H59" i="1"/>
  <c r="M62" i="1"/>
  <c r="N62" i="1" s="1"/>
  <c r="C71" i="1" s="1"/>
  <c r="N48" i="1"/>
  <c r="N52" i="1"/>
  <c r="N54" i="1"/>
  <c r="O56" i="1"/>
  <c r="M13" i="1"/>
  <c r="M15" i="1"/>
  <c r="N15" i="1" s="1"/>
  <c r="M16" i="1"/>
  <c r="M17" i="1"/>
  <c r="M8" i="1"/>
  <c r="M9" i="1"/>
  <c r="M11" i="1"/>
  <c r="M12" i="1"/>
  <c r="G21" i="1"/>
  <c r="G20" i="1"/>
  <c r="H22" i="1"/>
  <c r="R9" i="1"/>
  <c r="R11" i="1"/>
  <c r="R12" i="1"/>
  <c r="R13" i="1"/>
  <c r="R15" i="1"/>
  <c r="R16" i="1"/>
  <c r="R17" i="1"/>
  <c r="R8" i="1"/>
  <c r="Q9" i="1"/>
  <c r="Q11" i="1"/>
  <c r="Q12" i="1"/>
  <c r="Q13" i="1"/>
  <c r="Q15" i="1"/>
  <c r="Q16" i="1"/>
  <c r="Q17" i="1"/>
  <c r="Q8" i="1"/>
  <c r="H60" i="1" l="1"/>
  <c r="H76" i="1" s="1"/>
  <c r="H71" i="1"/>
  <c r="H73" i="1" s="1"/>
  <c r="M22" i="1"/>
  <c r="N22" i="1" s="1"/>
  <c r="H61" i="1"/>
  <c r="N60" i="1"/>
  <c r="H78" i="1" s="1"/>
  <c r="Q20" i="1"/>
  <c r="Q22" i="1"/>
  <c r="E36" i="1"/>
  <c r="M28" i="1"/>
  <c r="D28" i="1" s="1"/>
  <c r="G22" i="1"/>
  <c r="P15" i="1"/>
  <c r="O15" i="1"/>
  <c r="H74" i="1" l="1"/>
  <c r="H79" i="1"/>
  <c r="G79" i="1"/>
  <c r="H77" i="1"/>
  <c r="H75" i="1"/>
  <c r="N8" i="1"/>
  <c r="D33" i="1"/>
  <c r="D31" i="1" s="1"/>
  <c r="G19" i="1" l="1"/>
  <c r="H19" i="1"/>
  <c r="O8" i="1"/>
  <c r="P8" i="1"/>
  <c r="C31" i="1"/>
  <c r="N12" i="1"/>
  <c r="P12" i="1"/>
  <c r="O12" i="1"/>
  <c r="N17" i="1"/>
  <c r="P17" i="1"/>
  <c r="O17" i="1"/>
  <c r="N11" i="1"/>
  <c r="P11" i="1"/>
  <c r="O11" i="1"/>
  <c r="N16" i="1"/>
  <c r="P16" i="1"/>
  <c r="O16" i="1"/>
  <c r="N9" i="1"/>
  <c r="O9" i="1"/>
  <c r="P9" i="1"/>
  <c r="N13" i="1"/>
  <c r="O13" i="1"/>
  <c r="P13" i="1"/>
  <c r="E31" i="1"/>
  <c r="H21" i="1" l="1"/>
  <c r="H37" i="1" s="1"/>
  <c r="H20" i="1"/>
  <c r="H36" i="1" s="1"/>
  <c r="G31" i="1"/>
  <c r="H31" i="1" s="1"/>
  <c r="H33" i="1" s="1"/>
  <c r="N20" i="1"/>
  <c r="H38" i="1" s="1"/>
  <c r="G39" i="1" s="1"/>
  <c r="H39" i="1" l="1"/>
  <c r="H34" i="1"/>
  <c r="H35" i="1"/>
</calcChain>
</file>

<file path=xl/comments1.xml><?xml version="1.0" encoding="utf-8"?>
<comments xmlns="http://schemas.openxmlformats.org/spreadsheetml/2006/main">
  <authors>
    <author>sschweigel</author>
  </authors>
  <commentList>
    <comment ref="C4" authorId="0">
      <text>
        <r>
          <rPr>
            <sz val="8"/>
            <color indexed="81"/>
            <rFont val="Tahoma"/>
            <family val="2"/>
          </rPr>
          <t>Formular entsprechend der Örtlichkeit anpassen und ggf. Stellen löschen oder kopieren!
Seitenumbruchvorschau beachten!</t>
        </r>
      </text>
    </comment>
    <comment ref="B7"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F7" authorId="0">
      <text>
        <r>
          <rPr>
            <sz val="8"/>
            <color indexed="81"/>
            <rFont val="Tahoma"/>
            <family val="2"/>
          </rPr>
          <t>Wurde das System mit Geländer geprüft? --&gt; Größerer Wirkbereich nach RPS 3.5.1.2 zulässig
Nur Bei Systemen auf Bauwerk ein Ja oder Nein eintragen</t>
        </r>
      </text>
    </comment>
    <comment ref="H7"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7" authorId="0">
      <text>
        <r>
          <rPr>
            <sz val="8"/>
            <color indexed="81"/>
            <rFont val="Tahoma"/>
            <family val="2"/>
          </rPr>
          <t>Automatische Ermittlung nicht so ohne weiteres möglich! 
Wenn z.B H2 vorh. und N2 erforderlich, dann hier auch ein x eintragen!</t>
        </r>
      </text>
    </comment>
    <comment ref="F25" authorId="0">
      <text>
        <r>
          <rPr>
            <sz val="8"/>
            <color indexed="81"/>
            <rFont val="Tahoma"/>
            <family val="2"/>
          </rPr>
          <t>Nur angeben, wenn in Bild / Tabelle benötigt</t>
        </r>
      </text>
    </comment>
    <comment ref="G25" authorId="0">
      <text>
        <r>
          <rPr>
            <b/>
            <sz val="8"/>
            <color indexed="81"/>
            <rFont val="Tahoma"/>
            <family val="2"/>
          </rPr>
          <t xml:space="preserve">Gefährungssufe 1 ist vorhanden bei: </t>
        </r>
        <r>
          <rPr>
            <sz val="8"/>
            <color indexed="81"/>
            <rFont val="Tahoma"/>
            <family val="2"/>
          </rPr>
          <t>siehe Beschreibung in RPS Bild 7 (bzw. Hinweise RPS09 Auszug 3)</t>
        </r>
        <r>
          <rPr>
            <b/>
            <sz val="8"/>
            <color indexed="81"/>
            <rFont val="Tahoma"/>
            <family val="2"/>
          </rPr>
          <t xml:space="preserve"> </t>
        </r>
      </text>
    </comment>
    <comment ref="C28" authorId="0">
      <text>
        <r>
          <rPr>
            <sz val="8"/>
            <color indexed="81"/>
            <rFont val="Tahoma"/>
            <family val="2"/>
          </rPr>
          <t>Wenn die Absturzhöhe &lt; 2m ist, dann ist das maßgebende Hindernis das Geländer! RPS 3.5 gilt dann nicht für diesen Bereich.
Das Maßgebende Hindernis kann aber auch eine LSW auf der Brücke sein, auch hier ist die Vorderkante das Geländer der LSW</t>
        </r>
      </text>
    </comment>
    <comment ref="D28" authorId="0">
      <text>
        <r>
          <rPr>
            <sz val="8"/>
            <color indexed="81"/>
            <rFont val="Tahoma"/>
            <family val="2"/>
          </rPr>
          <t>Ist ein größerer Wirkbereich, als der Abstand Vorderkante Hindernis zu Vorderkante System zulässig? RPS 3.5.1.2
Ja nur, wenn Geländer (nur bei EDSP/SR Plus BW und Geländer mit Seil) mitwirkt und das Geländer nicht selbst das Hindernis ist</t>
        </r>
      </text>
    </comment>
    <comment ref="B31" authorId="0">
      <text>
        <r>
          <rPr>
            <sz val="8"/>
            <color indexed="81"/>
            <rFont val="Tahoma"/>
            <family val="2"/>
          </rPr>
          <t>Ja oder Nein eintippen (wegen Formel)</t>
        </r>
      </text>
    </comment>
    <comment ref="C33" authorId="0">
      <text>
        <r>
          <rPr>
            <sz val="8"/>
            <color indexed="81"/>
            <rFont val="Tahoma"/>
            <family val="2"/>
          </rPr>
          <t>Bei Schrägflügeln usw..</t>
        </r>
      </text>
    </comment>
    <comment ref="E35" authorId="0">
      <text>
        <r>
          <rPr>
            <b/>
            <sz val="8"/>
            <color indexed="81"/>
            <rFont val="Tahoma"/>
            <family val="2"/>
          </rPr>
          <t>Hier Nein eintragen, wenn Systemhöhe &gt; 90 cm (das kann nicht automatisch ermittelt werden)</t>
        </r>
      </text>
    </comment>
    <comment ref="E37"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41" authorId="0">
      <text>
        <r>
          <rPr>
            <sz val="8"/>
            <color indexed="81"/>
            <rFont val="Tahoma"/>
            <family val="2"/>
          </rPr>
          <t xml:space="preserve">Hier einen verbalen Soll-Ist-Vergleich eintragen.
Kurzer Text!
</t>
        </r>
      </text>
    </comment>
    <comment ref="C44" authorId="0">
      <text>
        <r>
          <rPr>
            <sz val="8"/>
            <color indexed="81"/>
            <rFont val="Tahoma"/>
            <family val="2"/>
          </rPr>
          <t>Formular entsprechend der Örtlichkeit anpassen und ggf. Stellen löschen oder kopieren!
Seitenumbruchvorschau beachten!</t>
        </r>
      </text>
    </comment>
    <comment ref="B47"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F47" authorId="0">
      <text>
        <r>
          <rPr>
            <sz val="8"/>
            <color indexed="81"/>
            <rFont val="Tahoma"/>
            <family val="2"/>
          </rPr>
          <t>Wurde das System mit Geländer geprüft? --&gt; Größerer Wirkbereich nach RPS 3.5.1.2 zulässig
Nur Bei Systemen auf Bauwerk ein Ja oder Nein eintragen</t>
        </r>
      </text>
    </comment>
    <comment ref="H47"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47" authorId="0">
      <text>
        <r>
          <rPr>
            <sz val="8"/>
            <color indexed="81"/>
            <rFont val="Tahoma"/>
            <family val="2"/>
          </rPr>
          <t>Automatische Ermittlung nicht so ohne weiteres möglich! 
Wenn z.B H2 vorh. und N2 erforderlich, dann hier auch ein x eintragen!</t>
        </r>
      </text>
    </comment>
    <comment ref="F65" authorId="0">
      <text>
        <r>
          <rPr>
            <sz val="8"/>
            <color indexed="81"/>
            <rFont val="Tahoma"/>
            <family val="2"/>
          </rPr>
          <t>Nur angeben, wenn in Bild / Tabelle benötigt</t>
        </r>
      </text>
    </comment>
    <comment ref="G65" authorId="0">
      <text>
        <r>
          <rPr>
            <b/>
            <sz val="8"/>
            <color indexed="81"/>
            <rFont val="Tahoma"/>
            <family val="2"/>
          </rPr>
          <t xml:space="preserve">Gefährungssufe 1 ist vorhanden bei: </t>
        </r>
        <r>
          <rPr>
            <sz val="8"/>
            <color indexed="81"/>
            <rFont val="Tahoma"/>
            <family val="2"/>
          </rPr>
          <t>siehe Beschreibung in RPS Bild 7 (bzw. Hinweise RPS09 Auszug 3)</t>
        </r>
        <r>
          <rPr>
            <b/>
            <sz val="8"/>
            <color indexed="81"/>
            <rFont val="Tahoma"/>
            <family val="2"/>
          </rPr>
          <t xml:space="preserve"> </t>
        </r>
      </text>
    </comment>
    <comment ref="C68" authorId="0">
      <text>
        <r>
          <rPr>
            <sz val="8"/>
            <color indexed="81"/>
            <rFont val="Tahoma"/>
            <family val="2"/>
          </rPr>
          <t>Wenn die Absturzhöhe &lt; 2m ist, dann ist das maßgebende Hindernis das Geländer! RPS 3.5 gilt dann nicht für diesen Bereich.
Das Maßgebende Hindernis kann aber auch eine LSW auf der Brücke sein, auch hier ist die Vorderkante das Geländer der LSW</t>
        </r>
      </text>
    </comment>
    <comment ref="D68" authorId="0">
      <text>
        <r>
          <rPr>
            <sz val="8"/>
            <color indexed="81"/>
            <rFont val="Tahoma"/>
            <family val="2"/>
          </rPr>
          <t>Ist ein größerer Wirkbereich, als der Abstand Vorderkante Hindernis zu Vorderkante System zulässig? RPS 3.5.1.2
Ja nur, wenn Geländer (nur bei EDSP/SR Plus BW und Geländer mit Seil) mitwirkt und das Geländer nicht selbst das Hindernis ist</t>
        </r>
      </text>
    </comment>
    <comment ref="B71" authorId="0">
      <text>
        <r>
          <rPr>
            <sz val="8"/>
            <color indexed="81"/>
            <rFont val="Tahoma"/>
            <family val="2"/>
          </rPr>
          <t>Ja oder Nein eintippen (wegen Formel)</t>
        </r>
      </text>
    </comment>
    <comment ref="C73" authorId="0">
      <text>
        <r>
          <rPr>
            <sz val="8"/>
            <color indexed="81"/>
            <rFont val="Tahoma"/>
            <family val="2"/>
          </rPr>
          <t>Bei Schrägflügeln usw..</t>
        </r>
      </text>
    </comment>
    <comment ref="E75" authorId="0">
      <text>
        <r>
          <rPr>
            <b/>
            <sz val="8"/>
            <color indexed="81"/>
            <rFont val="Tahoma"/>
            <family val="2"/>
          </rPr>
          <t>Hier Nein eintragen, wenn Systemhöhe &gt; 90 cm (das kann nicht automatisch ermittelt werden)</t>
        </r>
      </text>
    </comment>
    <comment ref="E77"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81" authorId="0">
      <text>
        <r>
          <rPr>
            <sz val="8"/>
            <color indexed="81"/>
            <rFont val="Tahoma"/>
            <family val="2"/>
          </rPr>
          <t xml:space="preserve">Hier einen verbalen Soll-Ist-Vergleich eintragen.
Kurzer Text!
</t>
        </r>
      </text>
    </comment>
  </commentList>
</comments>
</file>

<file path=xl/comments2.xml><?xml version="1.0" encoding="utf-8"?>
<comments xmlns="http://schemas.openxmlformats.org/spreadsheetml/2006/main">
  <authors>
    <author>sschweigel</author>
  </authors>
  <commentList>
    <comment ref="C5" authorId="0">
      <text>
        <r>
          <rPr>
            <sz val="8"/>
            <color indexed="81"/>
            <rFont val="Tahoma"/>
            <family val="2"/>
          </rPr>
          <t>Formular entsprechend der Örtlichkeit anpassen und ggf. Stellen löschen oder kopieren!
Seitenumbruchvorschau beachten!</t>
        </r>
      </text>
    </comment>
    <comment ref="B8"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F8" authorId="0">
      <text>
        <r>
          <rPr>
            <sz val="8"/>
            <color indexed="81"/>
            <rFont val="Tahoma"/>
            <family val="2"/>
          </rPr>
          <t>Wurde das System mit Geländer geprüft? --&gt; Größerer Wirkbereich nach RPS 3.5.1.2 zulässig
Nur Bei Systemen auf Bauwerk ein Ja oder Nein eintragen</t>
        </r>
      </text>
    </comment>
    <comment ref="H8"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8" authorId="0">
      <text>
        <r>
          <rPr>
            <sz val="8"/>
            <color indexed="81"/>
            <rFont val="Tahoma"/>
            <family val="2"/>
          </rPr>
          <t>Automatische Ermittlung nicht so ohne weiteres möglich! 
Wenn z.B H2 vorh. und N2 erforderlich, dann hier auch ein x eintragen!</t>
        </r>
      </text>
    </comment>
    <comment ref="F23" authorId="0">
      <text>
        <r>
          <rPr>
            <sz val="8"/>
            <color indexed="81"/>
            <rFont val="Tahoma"/>
            <family val="2"/>
          </rPr>
          <t>Nur angeben, wenn in Bild / Tabelle benötigt</t>
        </r>
      </text>
    </comment>
    <comment ref="G23" authorId="0">
      <text>
        <r>
          <rPr>
            <b/>
            <sz val="8"/>
            <color indexed="81"/>
            <rFont val="Tahoma"/>
            <family val="2"/>
          </rPr>
          <t xml:space="preserve">Gefährungssufe 1 ist vorhanden bei: </t>
        </r>
        <r>
          <rPr>
            <sz val="8"/>
            <color indexed="81"/>
            <rFont val="Tahoma"/>
            <family val="2"/>
          </rPr>
          <t>siehe Beschreibung in RPS Bild 7 (bzw. Hinweise RPS09 Auszug 3)</t>
        </r>
        <r>
          <rPr>
            <b/>
            <sz val="8"/>
            <color indexed="81"/>
            <rFont val="Tahoma"/>
            <family val="2"/>
          </rPr>
          <t xml:space="preserve"> </t>
        </r>
      </text>
    </comment>
    <comment ref="D26" authorId="0">
      <text>
        <r>
          <rPr>
            <sz val="8"/>
            <color indexed="81"/>
            <rFont val="Tahoma"/>
            <family val="2"/>
          </rPr>
          <t>Wenn die Absturzhöhe &lt; 2m ist, dann ist das maßgebende Hindernis das Geländer! RPS 3.5 gilt dann nicht für diesen Bereich.
Das Maßgebende Hindernis kann aber auch eine LSW auf der Brücke sein, auch hier ist die Vorderkante das Geländer der LSW</t>
        </r>
      </text>
    </comment>
    <comment ref="B29" authorId="0">
      <text>
        <r>
          <rPr>
            <sz val="8"/>
            <color indexed="81"/>
            <rFont val="Tahoma"/>
            <family val="2"/>
          </rPr>
          <t>Ja oder Nein eintippen (wegen Formel)</t>
        </r>
      </text>
    </comment>
    <comment ref="C31" authorId="0">
      <text>
        <r>
          <rPr>
            <sz val="8"/>
            <color indexed="81"/>
            <rFont val="Tahoma"/>
            <family val="2"/>
          </rPr>
          <t>Bei Schrägflügeln usw..</t>
        </r>
      </text>
    </comment>
    <comment ref="E33" authorId="0">
      <text>
        <r>
          <rPr>
            <b/>
            <sz val="8"/>
            <color indexed="81"/>
            <rFont val="Tahoma"/>
            <family val="2"/>
          </rPr>
          <t>Hier Nein eintragen, wenn Systemhöhe &gt; 90 cm (das kann nicht automatisch ermittelt werden)</t>
        </r>
      </text>
    </comment>
    <comment ref="E35"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39" authorId="0">
      <text>
        <r>
          <rPr>
            <sz val="8"/>
            <color indexed="81"/>
            <rFont val="Tahoma"/>
            <family val="2"/>
          </rPr>
          <t xml:space="preserve">Hier einen verbalen Soll-Ist-Vergleich eintragen.
Kurzer Text!
</t>
        </r>
      </text>
    </comment>
    <comment ref="C43" authorId="0">
      <text>
        <r>
          <rPr>
            <sz val="8"/>
            <color indexed="81"/>
            <rFont val="Tahoma"/>
            <family val="2"/>
          </rPr>
          <t>Formular entsprechend der Örtlichkeit anpassen und ggf. Stellen löschen oder kopieren!
Seitenumbruchvorschau beachten!</t>
        </r>
      </text>
    </comment>
    <comment ref="B46"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F46" authorId="0">
      <text>
        <r>
          <rPr>
            <sz val="8"/>
            <color indexed="81"/>
            <rFont val="Tahoma"/>
            <family val="2"/>
          </rPr>
          <t>Wurde das System mit Geländer geprüft? --&gt; Größerer Wirkbereich nach RPS 3.5.1.2 zulässig
Nur Bei Systemen auf Bauwerk ein Ja oder Nein eintragen</t>
        </r>
      </text>
    </comment>
    <comment ref="H46"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46" authorId="0">
      <text>
        <r>
          <rPr>
            <sz val="8"/>
            <color indexed="81"/>
            <rFont val="Tahoma"/>
            <family val="2"/>
          </rPr>
          <t>Automatische Ermittlung nicht so ohne weiteres möglich! 
Wenn z.B H2 vorh. und N2 erforderlich, dann hier auch ein x eintragen!</t>
        </r>
      </text>
    </comment>
    <comment ref="F61" authorId="0">
      <text>
        <r>
          <rPr>
            <sz val="8"/>
            <color indexed="81"/>
            <rFont val="Tahoma"/>
            <family val="2"/>
          </rPr>
          <t>Nur angeben, wenn in Bild / Tabelle benötigt</t>
        </r>
      </text>
    </comment>
    <comment ref="G61" authorId="0">
      <text>
        <r>
          <rPr>
            <b/>
            <sz val="8"/>
            <color indexed="81"/>
            <rFont val="Tahoma"/>
            <family val="2"/>
          </rPr>
          <t xml:space="preserve">Gefährungssufe 1 ist vorhanden bei: </t>
        </r>
        <r>
          <rPr>
            <sz val="8"/>
            <color indexed="81"/>
            <rFont val="Tahoma"/>
            <family val="2"/>
          </rPr>
          <t>siehe Beschreibung in RPS Bild 7 (bzw. Hinweise RPS09 Auszug 3)</t>
        </r>
        <r>
          <rPr>
            <b/>
            <sz val="8"/>
            <color indexed="81"/>
            <rFont val="Tahoma"/>
            <family val="2"/>
          </rPr>
          <t xml:space="preserve"> </t>
        </r>
      </text>
    </comment>
    <comment ref="D64" authorId="0">
      <text>
        <r>
          <rPr>
            <sz val="8"/>
            <color indexed="81"/>
            <rFont val="Tahoma"/>
            <family val="2"/>
          </rPr>
          <t>Wenn die Absturzhöhe &lt; 2m ist, dann ist das maßgebende Hindernis das Geländer! RPS 3.5 gilt dann nicht für diesen Bereich.
Das Maßgebende Hindernis kann aber auch eine LSW auf der Brücke sein, auch hier ist die Vorderkante das Geländer der LSW</t>
        </r>
      </text>
    </comment>
    <comment ref="B67" authorId="0">
      <text>
        <r>
          <rPr>
            <sz val="8"/>
            <color indexed="81"/>
            <rFont val="Tahoma"/>
            <family val="2"/>
          </rPr>
          <t>Ja oder Nein eintippen (wegen Formel)</t>
        </r>
      </text>
    </comment>
    <comment ref="C69" authorId="0">
      <text>
        <r>
          <rPr>
            <sz val="8"/>
            <color indexed="81"/>
            <rFont val="Tahoma"/>
            <family val="2"/>
          </rPr>
          <t>Bei Schrägflügeln usw..</t>
        </r>
      </text>
    </comment>
    <comment ref="E71" authorId="0">
      <text>
        <r>
          <rPr>
            <b/>
            <sz val="8"/>
            <color indexed="81"/>
            <rFont val="Tahoma"/>
            <family val="2"/>
          </rPr>
          <t>Hier Nein eintragen, wenn Systemhöhe &gt; 90 cm (das kann nicht automatisch ermittelt werden)</t>
        </r>
      </text>
    </comment>
    <comment ref="E73"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77" authorId="0">
      <text>
        <r>
          <rPr>
            <sz val="8"/>
            <color indexed="81"/>
            <rFont val="Tahoma"/>
            <family val="2"/>
          </rPr>
          <t xml:space="preserve">Hier einen verbalen Soll-Ist-Vergleich eintragen.
Kurzer Text!
</t>
        </r>
      </text>
    </comment>
  </commentList>
</comments>
</file>

<file path=xl/comments3.xml><?xml version="1.0" encoding="utf-8"?>
<comments xmlns="http://schemas.openxmlformats.org/spreadsheetml/2006/main">
  <authors>
    <author>sschweigel</author>
  </authors>
  <commentList>
    <comment ref="C8"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G8"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8" authorId="0">
      <text>
        <r>
          <rPr>
            <sz val="8"/>
            <color indexed="81"/>
            <rFont val="Tahoma"/>
            <family val="2"/>
          </rPr>
          <t>Automatische Ermittlung nicht so ohne weiteres möglich! 
Wenn z.B H2 vorh. und N2 erforderlich, dann hier auch ein x eintragen!</t>
        </r>
      </text>
    </comment>
    <comment ref="D21" authorId="0">
      <text>
        <r>
          <rPr>
            <sz val="8"/>
            <color indexed="81"/>
            <rFont val="Tahoma"/>
            <family val="2"/>
          </rPr>
          <t>Siehe RPS Bild 7
- Immer auch Prüfen, ob nicht GF1 oder GF2 vorliegt
- Widerlager, LSW, Anfang von Stützwand/Tunnel/Trog = 3
- steile hohe Böschungen, tiefere Gewässer = 4</t>
        </r>
      </text>
    </comment>
    <comment ref="H21" authorId="0">
      <text>
        <r>
          <rPr>
            <sz val="8"/>
            <color indexed="81"/>
            <rFont val="Tahoma"/>
            <family val="2"/>
          </rPr>
          <t xml:space="preserve">Siehe RPS Bild 2 bis 4
</t>
        </r>
      </text>
    </comment>
    <comment ref="H22" authorId="0">
      <text>
        <r>
          <rPr>
            <sz val="8"/>
            <color indexed="81"/>
            <rFont val="Tahoma"/>
            <family val="2"/>
          </rPr>
          <t>Nur bei Ja unten weiter machen!</t>
        </r>
      </text>
    </comment>
    <comment ref="F25" authorId="0">
      <text>
        <r>
          <rPr>
            <sz val="8"/>
            <color indexed="81"/>
            <rFont val="Tahoma"/>
            <family val="2"/>
          </rPr>
          <t>Nur angeben, wenn benötigt</t>
        </r>
      </text>
    </comment>
    <comment ref="B31" authorId="0">
      <text>
        <r>
          <rPr>
            <sz val="8"/>
            <color indexed="81"/>
            <rFont val="Tahoma"/>
            <family val="2"/>
          </rPr>
          <t>Ja oder Nein eintippen (wegen Formel)</t>
        </r>
      </text>
    </comment>
    <comment ref="E34" authorId="0">
      <text>
        <r>
          <rPr>
            <b/>
            <sz val="8"/>
            <color indexed="81"/>
            <rFont val="Tahoma"/>
            <family val="2"/>
          </rPr>
          <t>Hier Nein eintragen, wenn Systemhöhe &gt; 90 cm (das kann nicht automatisch ermittelt werden)</t>
        </r>
      </text>
    </comment>
    <comment ref="E36"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40" authorId="0">
      <text>
        <r>
          <rPr>
            <sz val="8"/>
            <color indexed="81"/>
            <rFont val="Tahoma"/>
            <family val="2"/>
          </rPr>
          <t xml:space="preserve">Hier einen verbalen Soll-Ist-Vergleich eintragen.
Kurzer Text!
</t>
        </r>
      </text>
    </comment>
    <comment ref="C47"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G47"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47" authorId="0">
      <text>
        <r>
          <rPr>
            <sz val="8"/>
            <color indexed="81"/>
            <rFont val="Tahoma"/>
            <family val="2"/>
          </rPr>
          <t>Automatische Ermittlung nicht so ohne weiteres möglich! 
Wenn z.B H2 vorh. und N2 erforderlich, dann hier auch ein x eintragen!</t>
        </r>
      </text>
    </comment>
    <comment ref="D60" authorId="0">
      <text>
        <r>
          <rPr>
            <sz val="8"/>
            <color indexed="81"/>
            <rFont val="Tahoma"/>
            <family val="2"/>
          </rPr>
          <t>Siehe RPS Bild 7
- Immer auch Prüfen, ob nicht GF1 oder GF2 vorliegt
- Widerlager, LSW, Anfang von Stützwand/Tunnel/Trog = 3
- steile hohe Böschungen, tiefere Gewässer = 4</t>
        </r>
      </text>
    </comment>
    <comment ref="H60" authorId="0">
      <text>
        <r>
          <rPr>
            <sz val="8"/>
            <color indexed="81"/>
            <rFont val="Tahoma"/>
            <family val="2"/>
          </rPr>
          <t xml:space="preserve">Siehe RPS Bild 2 bis 4
</t>
        </r>
      </text>
    </comment>
    <comment ref="H61" authorId="0">
      <text>
        <r>
          <rPr>
            <sz val="8"/>
            <color indexed="81"/>
            <rFont val="Tahoma"/>
            <family val="2"/>
          </rPr>
          <t>Nur bei Ja unten weiter machen!</t>
        </r>
      </text>
    </comment>
    <comment ref="F64" authorId="0">
      <text>
        <r>
          <rPr>
            <sz val="8"/>
            <color indexed="81"/>
            <rFont val="Tahoma"/>
            <family val="2"/>
          </rPr>
          <t>Nur angeben, wenn benötigt</t>
        </r>
      </text>
    </comment>
    <comment ref="B70" authorId="0">
      <text>
        <r>
          <rPr>
            <sz val="8"/>
            <color indexed="81"/>
            <rFont val="Tahoma"/>
            <family val="2"/>
          </rPr>
          <t>Ja oder Nein eintippen (wegen Formel)</t>
        </r>
      </text>
    </comment>
    <comment ref="E73" authorId="0">
      <text>
        <r>
          <rPr>
            <b/>
            <sz val="8"/>
            <color indexed="81"/>
            <rFont val="Tahoma"/>
            <family val="2"/>
          </rPr>
          <t>Hier Nein eintragen, wenn Systemhöhe &gt; 90 cm (das kann nicht automatisch ermittelt werden)</t>
        </r>
      </text>
    </comment>
    <comment ref="E75" authorId="0">
      <text>
        <r>
          <rPr>
            <sz val="8"/>
            <color indexed="81"/>
            <rFont val="Tahoma"/>
            <family val="2"/>
          </rPr>
          <t xml:space="preserve">Hier Ja oder Nein eintragen
Das Hinterfahren-Kriterium ist </t>
        </r>
        <r>
          <rPr>
            <u/>
            <sz val="8"/>
            <color indexed="81"/>
            <rFont val="Tahoma"/>
            <family val="2"/>
          </rPr>
          <t>nicht</t>
        </r>
        <r>
          <rPr>
            <sz val="8"/>
            <color indexed="81"/>
            <rFont val="Tahoma"/>
            <family val="2"/>
          </rPr>
          <t xml:space="preserve"> zutreffend:
- durchgehendes Streckensystem (Fahrtrichtungen auf der Fahrbahn beachten)
- Gefahrenstelle &gt; 40 m vom Beginn des FRS entfernt
- weiters: siehe Einsatzempfehlungen BAST
</t>
        </r>
      </text>
    </comment>
    <comment ref="B79" authorId="0">
      <text>
        <r>
          <rPr>
            <sz val="8"/>
            <color indexed="81"/>
            <rFont val="Tahoma"/>
            <family val="2"/>
          </rPr>
          <t xml:space="preserve">Hier einen verbalen Soll-Ist-Vergleich eintragen.
Kurzer Text!
</t>
        </r>
      </text>
    </comment>
  </commentList>
</comments>
</file>

<file path=xl/comments4.xml><?xml version="1.0" encoding="utf-8"?>
<comments xmlns="http://schemas.openxmlformats.org/spreadsheetml/2006/main">
  <authors>
    <author>sschweigel</author>
  </authors>
  <commentList>
    <comment ref="B8"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F8" authorId="0">
      <text>
        <r>
          <rPr>
            <sz val="8"/>
            <color indexed="81"/>
            <rFont val="Tahoma"/>
            <family val="2"/>
          </rPr>
          <t>Wurde das System mit Geländer geprüft? --&gt; Größerer Wirkbereich nach RPS 3.5.1.2 zulässig
Nur Bei Systemen auf Bauwerk ein Ja oder Nein eintragen</t>
        </r>
      </text>
    </comment>
    <comment ref="H8"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8" authorId="0">
      <text>
        <r>
          <rPr>
            <sz val="8"/>
            <color indexed="81"/>
            <rFont val="Tahoma"/>
            <family val="2"/>
          </rPr>
          <t>Automatische Ermittlung nicht so ohne weiteres möglich! 
Wenn z.B H2 vorh. und N2 erforderlich, dann hier auch ein x eintragen!</t>
        </r>
      </text>
    </comment>
    <comment ref="B21" authorId="0">
      <text>
        <r>
          <rPr>
            <sz val="8"/>
            <color indexed="81"/>
            <rFont val="Tahoma"/>
            <family val="2"/>
          </rPr>
          <t>Bei "Nein"  --&gt; Ermittlung von Wirkbereich und Systemlänge Tabelle von "Rand auf Brücke" an diese Stelle kopieren</t>
        </r>
      </text>
    </comment>
    <comment ref="D21" authorId="0">
      <text>
        <r>
          <rPr>
            <sz val="8"/>
            <color indexed="81"/>
            <rFont val="Tahoma"/>
            <family val="2"/>
          </rPr>
          <t xml:space="preserve">Nur wenn Höhenversatz und Lichter Abstand zu groß sind, diese Werte erfassen
</t>
        </r>
      </text>
    </comment>
    <comment ref="F21" authorId="0">
      <text>
        <r>
          <rPr>
            <sz val="8"/>
            <color indexed="81"/>
            <rFont val="Tahoma"/>
            <family val="2"/>
          </rPr>
          <t>Nur angeben, wenn benötigt</t>
        </r>
      </text>
    </comment>
    <comment ref="G21" authorId="0">
      <text>
        <r>
          <rPr>
            <sz val="8"/>
            <color indexed="81"/>
            <rFont val="Tahoma"/>
            <family val="2"/>
          </rPr>
          <t>Nur wenn benötigt</t>
        </r>
      </text>
    </comment>
    <comment ref="C23" authorId="0">
      <text>
        <r>
          <rPr>
            <sz val="8"/>
            <color indexed="81"/>
            <rFont val="Tahoma"/>
            <family val="2"/>
          </rPr>
          <t>Wenn der Lichte Abstand der Überbauten &gt;&gt; 1,5 m ist, dann Betrachtung von "Ränder auf Brücke oder talseitiger Stützwand" kopieren</t>
        </r>
      </text>
    </comment>
    <comment ref="C29" authorId="0">
      <text>
        <r>
          <rPr>
            <sz val="8"/>
            <color indexed="81"/>
            <rFont val="Tahoma"/>
            <family val="2"/>
          </rPr>
          <t>Bei Schrägflügeln usw..</t>
        </r>
      </text>
    </comment>
    <comment ref="B34" authorId="0">
      <text>
        <r>
          <rPr>
            <sz val="8"/>
            <color indexed="81"/>
            <rFont val="Tahoma"/>
            <family val="2"/>
          </rPr>
          <t xml:space="preserve">Hier einen verbalen Soll-Ist-Vergleich eintragen.
Kurzer Text!
</t>
        </r>
      </text>
    </comment>
  </commentList>
</comments>
</file>

<file path=xl/comments5.xml><?xml version="1.0" encoding="utf-8"?>
<comments xmlns="http://schemas.openxmlformats.org/spreadsheetml/2006/main">
  <authors>
    <author>sschweigel</author>
  </authors>
  <commentList>
    <comment ref="C8"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G8"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8" authorId="0">
      <text>
        <r>
          <rPr>
            <sz val="8"/>
            <color indexed="81"/>
            <rFont val="Tahoma"/>
            <family val="2"/>
          </rPr>
          <t>Automatische Ermittlung nicht so ohne weiteres möglich! 
Wenn z.B H2 vorh. und N2 erforderlich, dann hier auch ein x eintragen!</t>
        </r>
      </text>
    </comment>
    <comment ref="B37" authorId="0">
      <text>
        <r>
          <rPr>
            <sz val="8"/>
            <color indexed="81"/>
            <rFont val="Tahoma"/>
            <family val="2"/>
          </rPr>
          <t xml:space="preserve">Hier einen verbalen Soll-Ist-Vergleich eintragen.
Kurzer Text!
</t>
        </r>
      </text>
    </comment>
    <comment ref="C44" authorId="0">
      <text>
        <r>
          <rPr>
            <sz val="8"/>
            <color indexed="81"/>
            <rFont val="Tahoma"/>
            <family val="2"/>
          </rPr>
          <t>Es müssen mindesntens die Hauptsysteme erfasst werden (ohne Anfangs und Endkonstruktionen)
Die Übergangskonstruktionen können bei Bedarf separat erfasst werden, aber nur wenn Typ  klar vor Ort erkennbar.</t>
        </r>
      </text>
    </comment>
    <comment ref="G44" authorId="0">
      <text>
        <r>
          <rPr>
            <sz val="8"/>
            <color indexed="81"/>
            <rFont val="Tahoma"/>
            <family val="2"/>
          </rPr>
          <t>Die einzelnen Längen der Systeme messen. Die Übergangskonstruktionen können bei Bedarf separat erfasst werden, aber nur wenn klar vor Ort erkennbar. Ansonsten übermessen und dem System mit der kleineren Aufhaltestufe als Länge zuschlagen (sichere Seite)
Aufmaß jedoch ohne AEK (Anfangs- und Endkonstruktionen), diese werden auch nicht beurteilt!</t>
        </r>
      </text>
    </comment>
    <comment ref="L44" authorId="0">
      <text>
        <r>
          <rPr>
            <sz val="8"/>
            <color indexed="81"/>
            <rFont val="Tahoma"/>
            <family val="2"/>
          </rPr>
          <t>Automatische Ermittlung nicht so ohne weiteres möglich! 
Wenn z.B H2 vorh. und N2 erforderlich, dann hier auch ein x eintragen!</t>
        </r>
      </text>
    </comment>
    <comment ref="B74" authorId="0">
      <text>
        <r>
          <rPr>
            <sz val="8"/>
            <color indexed="81"/>
            <rFont val="Tahoma"/>
            <family val="2"/>
          </rPr>
          <t xml:space="preserve">Hier einen verbalen Soll-Ist-Vergleich eintragen.
Kurzer Text!
</t>
        </r>
      </text>
    </comment>
  </commentList>
</comments>
</file>

<file path=xl/sharedStrings.xml><?xml version="1.0" encoding="utf-8"?>
<sst xmlns="http://schemas.openxmlformats.org/spreadsheetml/2006/main" count="903" uniqueCount="163">
  <si>
    <t>Datum</t>
  </si>
  <si>
    <t>Prüfer</t>
  </si>
  <si>
    <t>Stelle</t>
  </si>
  <si>
    <t>System</t>
  </si>
  <si>
    <t>Aufhaltestufe</t>
  </si>
  <si>
    <t>Wirkungsbereich</t>
  </si>
  <si>
    <t>Mindestlänge [m]</t>
  </si>
  <si>
    <t>H1</t>
  </si>
  <si>
    <t>W5</t>
  </si>
  <si>
    <t>Absturzhöhe &gt; 2m</t>
  </si>
  <si>
    <t>Ja</t>
  </si>
  <si>
    <t>H2</t>
  </si>
  <si>
    <t>W4</t>
  </si>
  <si>
    <t>Wirkungsbereich:</t>
  </si>
  <si>
    <t>Gefährdungsstufe</t>
  </si>
  <si>
    <t>2-4</t>
  </si>
  <si>
    <t>Rand der Brücke</t>
  </si>
  <si>
    <t>Wirkt mit Geländer?</t>
  </si>
  <si>
    <t>Aufhaltestufe:</t>
  </si>
  <si>
    <t>Abstand VK System - VK Hindernis [m]</t>
  </si>
  <si>
    <t>DTV (SV) [kfz/24h]</t>
  </si>
  <si>
    <t>L1 (Mindestlänge)</t>
  </si>
  <si>
    <t>Länge vor/hinter Brücke / Stützwand mit Absturzgefahr</t>
  </si>
  <si>
    <t>L2 (Aufgleiten und Hinterfahren)</t>
  </si>
  <si>
    <t>Zweibahnige Straße</t>
  </si>
  <si>
    <t>Länge gemessen [m]</t>
  </si>
  <si>
    <t>Dokumentationsblatt</t>
  </si>
  <si>
    <t>Anforderungen RPS 2009</t>
  </si>
  <si>
    <t>Soll-Werte</t>
  </si>
  <si>
    <t>Super-Rail-Eco-BW</t>
  </si>
  <si>
    <t>Super-Rail-Eco</t>
  </si>
  <si>
    <t>Aufhaltestufe erf.</t>
  </si>
  <si>
    <t>Vzul [km/h]</t>
  </si>
  <si>
    <t>Vorderkante Hindernis</t>
  </si>
  <si>
    <t>Solllänge (ohne AEK)</t>
  </si>
  <si>
    <t>L (Systemlänge)</t>
  </si>
  <si>
    <t>Länge zwischen Böschungsoberkanten</t>
  </si>
  <si>
    <t>L0 (Länge Gefahr)</t>
  </si>
  <si>
    <t>Bewertung</t>
  </si>
  <si>
    <t>--</t>
  </si>
  <si>
    <t>W (RPS Bild 16)</t>
  </si>
  <si>
    <t>System ist in Ordnung</t>
  </si>
  <si>
    <t>N2</t>
  </si>
  <si>
    <t>Überprüfung kritischer Abstand</t>
  </si>
  <si>
    <t>Art</t>
  </si>
  <si>
    <t>Abstand A/AE [m]</t>
  </si>
  <si>
    <t>Höhe +/- h [m]</t>
  </si>
  <si>
    <t>Widerlager (Bösch 2)</t>
  </si>
  <si>
    <t>+2,5</t>
  </si>
  <si>
    <t>Im kritischen Abstand?</t>
  </si>
  <si>
    <t>W8</t>
  </si>
  <si>
    <t>Delta Bloc 80AS-E</t>
  </si>
  <si>
    <t>W1</t>
  </si>
  <si>
    <t>Erhöhtes Abkommen</t>
  </si>
  <si>
    <t>Ggf. Stellen / Seiten löschen, wenn Art der Schutzeinrichtung nicht am BW vorhanden ist</t>
  </si>
  <si>
    <t>Mittelstreifen unter Brücken oder Verkehrszeichenbrücken (RPS 3.4)</t>
  </si>
  <si>
    <t>Ränder auf Brücke oder talseitiger Stützwand (RPS 3.5)</t>
  </si>
  <si>
    <t>Mittelstreifen auf Brücken (RPS 3.6)</t>
  </si>
  <si>
    <t>Randbereich unter Brücke oder VZB, neben LSW, STW, TUT oder sonstigen Gefahrenstellen (RPS 3.3 / 3.7)</t>
  </si>
  <si>
    <t>Wirkungsbereich erf.</t>
  </si>
  <si>
    <t>Lichte Weite ≥ 10 m</t>
  </si>
  <si>
    <t>Lichte Weite ≥ 10 m | Länge STW ≥ 25 m</t>
  </si>
  <si>
    <t>Nach BW</t>
  </si>
  <si>
    <t>Vor BW</t>
  </si>
  <si>
    <t>L1 erreicht?</t>
  </si>
  <si>
    <t>x</t>
  </si>
  <si>
    <t>In dieser Spalte befinden sich Hilfsfelder für Berechnung … bitte mit "x" ankreuzen, wenn zutreffend</t>
  </si>
  <si>
    <t>Absenkung</t>
  </si>
  <si>
    <t>Formel</t>
  </si>
  <si>
    <t>hier x eintragen</t>
  </si>
  <si>
    <t>Auf BW</t>
  </si>
  <si>
    <t>AH-Stufe erfüllt?</t>
  </si>
  <si>
    <t>AH vor BW?</t>
  </si>
  <si>
    <t>Zuerst Soll ermitteln</t>
  </si>
  <si>
    <t>EDSP 1,33</t>
  </si>
  <si>
    <t>ESP 2,0</t>
  </si>
  <si>
    <t>Länge auf Bauwerk [m]</t>
  </si>
  <si>
    <t>Länge L2 vor Bauwerk [m]</t>
  </si>
  <si>
    <t>Länge L2 nach Bauwerk [m]</t>
  </si>
  <si>
    <t>AH nach BW?</t>
  </si>
  <si>
    <t>Ist Mindestlänge auf BW erreicht?</t>
  </si>
  <si>
    <t>Gesamt Ist-Länge (ohne) AEK [m]</t>
  </si>
  <si>
    <t>Mindestlänge der SR auf BW</t>
  </si>
  <si>
    <t>Anz Wirkt mit GEL?</t>
  </si>
  <si>
    <t>L2 Aufgleiten [m]</t>
  </si>
  <si>
    <t>L2 Hinterfahren [m]</t>
  </si>
  <si>
    <t>System ist nicht in Ordnung, da gemessene Länge vor dem Bauwerk zu klein (auch mit Kriterium L/2 wird Länge nicht erreicht)</t>
  </si>
  <si>
    <t>Länge mit AHS erfüllt Gesamt Ist ≥ Soll</t>
  </si>
  <si>
    <t>Vorlänge mit AHS erfüllt bei L2 Ist ≥ Soll</t>
  </si>
  <si>
    <t>Nachlänge mit AHS erfüllt bei L2 Ist ≥ Soll</t>
  </si>
  <si>
    <t>Vorlänge mit AHS erfüllt bei L2/2 Ist ≥ Soll</t>
  </si>
  <si>
    <t>Nachlänge mit AHS erfüllt bei L2/2 Ist ≥ Soll</t>
  </si>
  <si>
    <t>davon Auf.h.stufe erf.</t>
  </si>
  <si>
    <t>insgesamt</t>
  </si>
  <si>
    <t>Mindestlänge des FRS auf BW erreicht</t>
  </si>
  <si>
    <t>Länge:</t>
  </si>
  <si>
    <t>Nur die gelben Felder ausfüllen! Falls dort eine Formel steht: Ergebnis der Formel plausibel?</t>
  </si>
  <si>
    <t>MinL AErf Vor</t>
  </si>
  <si>
    <t>MinL AErf Nach</t>
  </si>
  <si>
    <t>Maßgebende MinL Vor</t>
  </si>
  <si>
    <t>Maßgebende MinL Nach</t>
  </si>
  <si>
    <t>Lage</t>
  </si>
  <si>
    <t>Aufgleiten Zutreffend?</t>
  </si>
  <si>
    <t>Hinterfahren Zutreffend?</t>
  </si>
  <si>
    <t xml:space="preserve">es wird nicht geprüft:
- ob das FRS auf dem Bauwerk der Länge der Gefahrenstelle enstpricht
es funktioniert nicht korrekt:
- Prüfung des gerammten durchgehenden Systems auf überschütteten BW
--&gt; Prüfung ggf. händisch durchführen
</t>
  </si>
  <si>
    <t>Anschluss Strecke ESP</t>
  </si>
  <si>
    <t>Bauwerk</t>
  </si>
  <si>
    <t>hier nichts, da Rechenfelder!</t>
  </si>
  <si>
    <t>Ränder auf kurzer / flacher Brücke oder kurzer / flacher talseitiger Stützwand (RPS 3.3 / 3.7)</t>
  </si>
  <si>
    <t>4</t>
  </si>
  <si>
    <t>EDSP 1,33 BW</t>
  </si>
  <si>
    <t>&gt;200</t>
  </si>
  <si>
    <t>EDSP 2,0</t>
  </si>
  <si>
    <t>Geländer / Rand der Kappe</t>
  </si>
  <si>
    <t>Strecke 2xSR</t>
  </si>
  <si>
    <t>SuperRail doppelt</t>
  </si>
  <si>
    <t>SuperRail doppelt BW</t>
  </si>
  <si>
    <t>Länge vor Bauwerk [m]</t>
  </si>
  <si>
    <t>Länge nach Bauwerk [m]</t>
  </si>
  <si>
    <t>Länge L2 vor Gefahrenstelle [m]</t>
  </si>
  <si>
    <t>Länge L2 nach Gefahrenstelle [m]</t>
  </si>
  <si>
    <t>Rest</t>
  </si>
  <si>
    <t>Länge der Gefahrenstelle [m]</t>
  </si>
  <si>
    <t xml:space="preserve">es funktioniert nicht korrekt:
- Prüfung ob Mindestlänge L1 erfüllt wird! Da L1 sowohl aus Anteilen im Bereich L2 davor und danach erfüllt werden kann! (Wenn durchgehendes System verwendet wird)
--&gt; Prüfung ggf. händisch durchführen
</t>
  </si>
  <si>
    <t>AH vor GS?</t>
  </si>
  <si>
    <t>AH nach GS?</t>
  </si>
  <si>
    <t>Nach GStelle</t>
  </si>
  <si>
    <t>Vor GStelle</t>
  </si>
  <si>
    <t>Mindestlänge der SR im Bereich Gstelle</t>
  </si>
  <si>
    <t>.</t>
  </si>
  <si>
    <t>´</t>
  </si>
  <si>
    <t>.2</t>
  </si>
  <si>
    <t>Strecke SR Eco</t>
  </si>
  <si>
    <t>SR Eco 2x Mittelstr.</t>
  </si>
  <si>
    <t xml:space="preserve">es funktioniert nicht korrekt:
- Prüfung ob Mindestlänge L1 erfüllt wird! Da L1 sowohl aus Anteilen im Bereich "L2" davor und danach erfüllt werden kann! (Wenn durchgehendes System verwendet wird)
--&gt; Prüfung ggf. händisch durchführen
</t>
  </si>
  <si>
    <t>L2 Soll = 30 m</t>
  </si>
  <si>
    <r>
      <t xml:space="preserve">Ist-Werte </t>
    </r>
    <r>
      <rPr>
        <b/>
        <i/>
        <sz val="11"/>
        <rFont val="Arial"/>
        <family val="2"/>
      </rPr>
      <t>rechte</t>
    </r>
    <r>
      <rPr>
        <b/>
        <sz val="11"/>
        <rFont val="Arial"/>
        <family val="2"/>
      </rPr>
      <t xml:space="preserve"> Seite in Fahrtrichtung </t>
    </r>
    <r>
      <rPr>
        <b/>
        <i/>
        <sz val="11"/>
        <rFont val="Arial"/>
        <family val="2"/>
      </rPr>
      <t>BB</t>
    </r>
    <r>
      <rPr>
        <b/>
        <sz val="11"/>
        <rFont val="Arial"/>
        <family val="2"/>
      </rPr>
      <t xml:space="preserve"> nach </t>
    </r>
    <r>
      <rPr>
        <b/>
        <i/>
        <sz val="11"/>
        <rFont val="Arial"/>
        <family val="2"/>
      </rPr>
      <t>AA</t>
    </r>
  </si>
  <si>
    <r>
      <t xml:space="preserve">Ist-Werte </t>
    </r>
    <r>
      <rPr>
        <b/>
        <i/>
        <sz val="11"/>
        <rFont val="Arial"/>
        <family val="2"/>
      </rPr>
      <t>linke</t>
    </r>
    <r>
      <rPr>
        <b/>
        <sz val="11"/>
        <rFont val="Arial"/>
        <family val="2"/>
      </rPr>
      <t xml:space="preserve"> Seite in Fahrtrichtung </t>
    </r>
    <r>
      <rPr>
        <b/>
        <i/>
        <sz val="11"/>
        <rFont val="Arial"/>
        <family val="2"/>
      </rPr>
      <t>CC</t>
    </r>
    <r>
      <rPr>
        <b/>
        <sz val="11"/>
        <rFont val="Arial"/>
        <family val="2"/>
      </rPr>
      <t xml:space="preserve"> nach </t>
    </r>
    <r>
      <rPr>
        <b/>
        <i/>
        <sz val="11"/>
        <rFont val="Arial"/>
        <family val="2"/>
      </rPr>
      <t>DD</t>
    </r>
  </si>
  <si>
    <r>
      <t xml:space="preserve">Ist-Werte rechte Seite in Fahrtrichtung </t>
    </r>
    <r>
      <rPr>
        <b/>
        <i/>
        <sz val="11"/>
        <rFont val="Arial"/>
        <family val="2"/>
      </rPr>
      <t>DD</t>
    </r>
    <r>
      <rPr>
        <b/>
        <sz val="11"/>
        <rFont val="Arial"/>
        <family val="2"/>
      </rPr>
      <t xml:space="preserve"> nach </t>
    </r>
    <r>
      <rPr>
        <b/>
        <i/>
        <sz val="11"/>
        <rFont val="Arial"/>
        <family val="2"/>
      </rPr>
      <t>CC</t>
    </r>
  </si>
  <si>
    <t>Anschluss Strecke ESP 4.0</t>
  </si>
  <si>
    <t>EDSP 2.0</t>
  </si>
  <si>
    <t>EDSP 1.33</t>
  </si>
  <si>
    <t>Anschluss Strecke EDSP 2.0</t>
  </si>
  <si>
    <t>TT.MM.JJJJ</t>
  </si>
  <si>
    <t>Frau Y</t>
  </si>
  <si>
    <r>
      <t xml:space="preserve">Ist-Werte </t>
    </r>
    <r>
      <rPr>
        <b/>
        <i/>
        <sz val="11"/>
        <rFont val="Arial"/>
        <family val="2"/>
      </rPr>
      <t>rechte</t>
    </r>
    <r>
      <rPr>
        <b/>
        <sz val="11"/>
        <rFont val="Arial"/>
        <family val="2"/>
      </rPr>
      <t xml:space="preserve"> Seite in Fahrtrichtung A-Stedt nach B-Dorf</t>
    </r>
  </si>
  <si>
    <t>nein</t>
  </si>
  <si>
    <t>ja</t>
  </si>
  <si>
    <t>Größerer Wirkungsbereich zulässig?</t>
  </si>
  <si>
    <r>
      <t xml:space="preserve">Ist-Werte </t>
    </r>
    <r>
      <rPr>
        <b/>
        <i/>
        <sz val="11"/>
        <rFont val="Arial"/>
        <family val="2"/>
      </rPr>
      <t>rechte</t>
    </r>
    <r>
      <rPr>
        <b/>
        <sz val="11"/>
        <rFont val="Arial"/>
        <family val="2"/>
      </rPr>
      <t xml:space="preserve"> Seite in Fahrtrichtung B-Dorf nach A-Stedt</t>
    </r>
  </si>
  <si>
    <t>ASB XXXXXXX</t>
  </si>
  <si>
    <t>Herr Z</t>
  </si>
  <si>
    <t>Geschraubt (auf BW)</t>
  </si>
  <si>
    <t>System ist in Ordnung. (Einsatzempfehlungen 9 (2))</t>
  </si>
  <si>
    <r>
      <t xml:space="preserve">Ist-Werte </t>
    </r>
    <r>
      <rPr>
        <b/>
        <i/>
        <sz val="11"/>
        <rFont val="Arial"/>
        <family val="2"/>
      </rPr>
      <t>rechte</t>
    </r>
    <r>
      <rPr>
        <b/>
        <sz val="11"/>
        <rFont val="Arial"/>
        <family val="2"/>
      </rPr>
      <t xml:space="preserve"> Seite in Fahrtrichtung </t>
    </r>
    <r>
      <rPr>
        <b/>
        <i/>
        <sz val="11"/>
        <rFont val="Arial"/>
        <family val="2"/>
      </rPr>
      <t>AA</t>
    </r>
    <r>
      <rPr>
        <b/>
        <sz val="11"/>
        <rFont val="Arial"/>
        <family val="2"/>
      </rPr>
      <t xml:space="preserve"> nach </t>
    </r>
    <r>
      <rPr>
        <b/>
        <i/>
        <sz val="11"/>
        <rFont val="Arial"/>
        <family val="2"/>
      </rPr>
      <t>BB</t>
    </r>
  </si>
  <si>
    <r>
      <t xml:space="preserve">Ist-Werte </t>
    </r>
    <r>
      <rPr>
        <b/>
        <i/>
        <sz val="11"/>
        <rFont val="Arial"/>
        <family val="2"/>
      </rPr>
      <t>linke</t>
    </r>
    <r>
      <rPr>
        <b/>
        <sz val="11"/>
        <rFont val="Arial"/>
        <family val="2"/>
      </rPr>
      <t xml:space="preserve"> Seite in Fahrtrichtung </t>
    </r>
    <r>
      <rPr>
        <b/>
        <i/>
        <sz val="11"/>
        <rFont val="Arial"/>
        <family val="2"/>
      </rPr>
      <t>AA</t>
    </r>
    <r>
      <rPr>
        <b/>
        <sz val="11"/>
        <rFont val="Arial"/>
        <family val="2"/>
      </rPr>
      <t xml:space="preserve"> nach </t>
    </r>
    <r>
      <rPr>
        <b/>
        <i/>
        <sz val="11"/>
        <rFont val="Arial"/>
        <family val="2"/>
      </rPr>
      <t>BB</t>
    </r>
  </si>
  <si>
    <r>
      <t xml:space="preserve">Höhenversatz </t>
    </r>
    <r>
      <rPr>
        <b/>
        <u/>
        <sz val="10"/>
        <rFont val="Arial"/>
        <family val="2"/>
      </rPr>
      <t>und</t>
    </r>
    <r>
      <rPr>
        <b/>
        <sz val="10"/>
        <rFont val="Arial"/>
        <family val="2"/>
      </rPr>
      <t xml:space="preserve"> Abstand ≤ 1,5 m</t>
    </r>
  </si>
  <si>
    <r>
      <t xml:space="preserve">Höhenversatz </t>
    </r>
    <r>
      <rPr>
        <b/>
        <u/>
        <sz val="10"/>
        <rFont val="Arial"/>
        <family val="2"/>
      </rPr>
      <t>und</t>
    </r>
    <r>
      <rPr>
        <b/>
        <sz val="10"/>
        <rFont val="Arial"/>
        <family val="2"/>
      </rPr>
      <t xml:space="preserve"> Abstand ≤ 10 cm</t>
    </r>
  </si>
  <si>
    <t>System ist nicht in Ordnung, da die Aufhaltestufe H1 in der Nachlänge nicht erreicht wird.</t>
  </si>
  <si>
    <r>
      <t xml:space="preserve">Ist-Werte </t>
    </r>
    <r>
      <rPr>
        <b/>
        <i/>
        <sz val="11"/>
        <rFont val="Arial"/>
        <family val="2"/>
      </rPr>
      <t>rechte</t>
    </r>
    <r>
      <rPr>
        <b/>
        <sz val="11"/>
        <rFont val="Arial"/>
        <family val="2"/>
      </rPr>
      <t xml:space="preserve"> Seite in Fahrtrichtung </t>
    </r>
    <r>
      <rPr>
        <b/>
        <i/>
        <sz val="11"/>
        <rFont val="Arial"/>
        <family val="2"/>
      </rPr>
      <t>CC</t>
    </r>
    <r>
      <rPr>
        <b/>
        <sz val="11"/>
        <rFont val="Arial"/>
        <family val="2"/>
      </rPr>
      <t xml:space="preserve"> nach </t>
    </r>
    <r>
      <rPr>
        <b/>
        <i/>
        <sz val="11"/>
        <rFont val="Arial"/>
        <family val="2"/>
      </rPr>
      <t>DD</t>
    </r>
  </si>
  <si>
    <r>
      <t xml:space="preserve">Ist-Werte </t>
    </r>
    <r>
      <rPr>
        <b/>
        <i/>
        <sz val="11"/>
        <rFont val="Arial"/>
        <family val="2"/>
      </rPr>
      <t>linke</t>
    </r>
    <r>
      <rPr>
        <b/>
        <sz val="11"/>
        <rFont val="Arial"/>
        <family val="2"/>
      </rPr>
      <t xml:space="preserve"> Seite in Fahrtrichtung </t>
    </r>
    <r>
      <rPr>
        <b/>
        <i/>
        <sz val="11"/>
        <rFont val="Arial"/>
        <family val="2"/>
      </rPr>
      <t>DD</t>
    </r>
    <r>
      <rPr>
        <b/>
        <sz val="11"/>
        <rFont val="Arial"/>
        <family val="2"/>
      </rPr>
      <t xml:space="preserve"> nach </t>
    </r>
    <r>
      <rPr>
        <b/>
        <i/>
        <sz val="11"/>
        <rFont val="Arial"/>
        <family val="2"/>
      </rPr>
      <t>CC</t>
    </r>
  </si>
  <si>
    <t>DTV | DTV (SV) [Kfz/24h]</t>
  </si>
  <si>
    <t>DTV | DTV (SV) [kfz/24h]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</si>
</sst>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b/>
      <sz val="12"/>
      <name val="Arial"/>
      <family val="2"/>
    </font>
    <font>
      <sz val="11"/>
      <name val="Arial"/>
      <family val="2"/>
    </font>
    <font>
      <b/>
      <sz val="11"/>
      <name val="Arial"/>
      <family val="2"/>
    </font>
    <font>
      <sz val="8"/>
      <name val="Arial"/>
      <family val="2"/>
    </font>
    <font>
      <b/>
      <sz val="11"/>
      <name val="Arial"/>
      <family val="2"/>
    </font>
    <font>
      <sz val="11"/>
      <name val="Arial"/>
      <family val="2"/>
    </font>
    <font>
      <sz val="8"/>
      <color indexed="81"/>
      <name val="Tahoma"/>
      <family val="2"/>
    </font>
    <font>
      <b/>
      <sz val="10"/>
      <name val="Arial"/>
      <family val="2"/>
    </font>
    <font>
      <sz val="10"/>
      <name val="Arial"/>
      <family val="2"/>
    </font>
    <font>
      <b/>
      <sz val="10"/>
      <name val="Arial"/>
      <family val="2"/>
    </font>
    <font>
      <b/>
      <u/>
      <sz val="10"/>
      <name val="Arial"/>
      <family val="2"/>
    </font>
    <font>
      <sz val="8"/>
      <color indexed="42"/>
      <name val="Arial"/>
      <family val="2"/>
    </font>
    <font>
      <b/>
      <sz val="10"/>
      <color indexed="9"/>
      <name val="Arial"/>
      <family val="2"/>
    </font>
    <font>
      <sz val="10"/>
      <name val="Arial"/>
      <family val="2"/>
    </font>
    <font>
      <b/>
      <sz val="10"/>
      <color rgb="FFFF0000"/>
      <name val="Arial"/>
      <family val="2"/>
    </font>
    <font>
      <sz val="8"/>
      <color indexed="42"/>
      <name val="Arial"/>
      <family val="2"/>
    </font>
    <font>
      <b/>
      <i/>
      <sz val="11"/>
      <name val="Arial"/>
      <family val="2"/>
    </font>
    <font>
      <b/>
      <sz val="8"/>
      <color indexed="81"/>
      <name val="Tahoma"/>
      <family val="2"/>
    </font>
    <font>
      <u/>
      <sz val="8"/>
      <color indexed="81"/>
      <name val="Tahoma"/>
      <family val="2"/>
    </font>
    <font>
      <sz val="10"/>
      <color rgb="FFFF0000"/>
      <name val="Arial"/>
      <family val="2"/>
    </font>
    <font>
      <b/>
      <sz val="11"/>
      <color theme="0"/>
      <name val="Arial"/>
      <family val="2"/>
    </font>
    <font>
      <b/>
      <sz val="10"/>
      <color theme="0"/>
      <name val="Arial"/>
      <family val="2"/>
    </font>
    <font>
      <b/>
      <sz val="10"/>
      <name val="Arial"/>
      <family val="2"/>
    </font>
    <font>
      <sz val="10"/>
      <color theme="0"/>
      <name val="Arial"/>
      <family val="2"/>
    </font>
    <font>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horizontal="left"/>
    </xf>
    <xf numFmtId="0" fontId="0" fillId="0" borderId="0" xfId="0" applyAlignment="1">
      <alignment horizontal="right"/>
    </xf>
    <xf numFmtId="0" fontId="2" fillId="0" borderId="0" xfId="0" applyFont="1" applyBorder="1" applyAlignment="1">
      <alignment horizontal="right"/>
    </xf>
    <xf numFmtId="0" fontId="3" fillId="0" borderId="0" xfId="0" applyFont="1"/>
    <xf numFmtId="0" fontId="6" fillId="0" borderId="0" xfId="0" applyFont="1" applyBorder="1" applyAlignment="1">
      <alignment horizontal="right"/>
    </xf>
    <xf numFmtId="0" fontId="9" fillId="0" borderId="0" xfId="0" applyFont="1"/>
    <xf numFmtId="0" fontId="9" fillId="0" borderId="0" xfId="0" applyFont="1" applyBorder="1" applyAlignment="1">
      <alignment horizontal="right"/>
    </xf>
    <xf numFmtId="0" fontId="9" fillId="0" borderId="0" xfId="0" applyFont="1" applyBorder="1" applyAlignment="1">
      <alignment horizontal="center"/>
    </xf>
    <xf numFmtId="0" fontId="8" fillId="0" borderId="0" xfId="0" applyFont="1" applyFill="1" applyBorder="1"/>
    <xf numFmtId="0" fontId="5" fillId="0" borderId="0" xfId="0" applyFont="1"/>
    <xf numFmtId="0" fontId="10" fillId="2" borderId="0" xfId="0" applyFont="1"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2"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0" fillId="0" borderId="0" xfId="0" applyFill="1"/>
    <xf numFmtId="0" fontId="9" fillId="2" borderId="0" xfId="0" applyFont="1" applyFill="1"/>
    <xf numFmtId="0" fontId="0" fillId="2" borderId="0" xfId="0" applyFill="1"/>
    <xf numFmtId="0" fontId="0" fillId="0" borderId="0" xfId="0" applyAlignment="1">
      <alignment horizontal="center"/>
    </xf>
    <xf numFmtId="0" fontId="2" fillId="2" borderId="0" xfId="0" applyFont="1" applyFill="1" applyAlignment="1">
      <alignment horizontal="right"/>
    </xf>
    <xf numFmtId="0" fontId="10"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xf numFmtId="0" fontId="9" fillId="0" borderId="0" xfId="0" applyFont="1" applyFill="1" applyAlignment="1"/>
    <xf numFmtId="0" fontId="9" fillId="3" borderId="0" xfId="0" applyFont="1" applyFill="1" applyAlignment="1">
      <alignment horizontal="center"/>
    </xf>
    <xf numFmtId="49" fontId="9" fillId="3" borderId="0" xfId="0" applyNumberFormat="1" applyFont="1" applyFill="1" applyAlignment="1">
      <alignment horizontal="center"/>
    </xf>
    <xf numFmtId="0" fontId="10" fillId="3" borderId="0" xfId="0" applyFont="1" applyFill="1" applyAlignment="1">
      <alignment horizontal="center"/>
    </xf>
    <xf numFmtId="0" fontId="3" fillId="3" borderId="0" xfId="0" applyFont="1" applyFill="1" applyBorder="1" applyAlignment="1"/>
    <xf numFmtId="14" fontId="3" fillId="3" borderId="0" xfId="0" applyNumberFormat="1" applyFont="1" applyFill="1" applyBorder="1" applyAlignment="1">
      <alignment horizontal="left"/>
    </xf>
    <xf numFmtId="0" fontId="9" fillId="3" borderId="0" xfId="0" applyFont="1" applyFill="1"/>
    <xf numFmtId="164" fontId="9" fillId="3" borderId="0" xfId="0" applyNumberFormat="1" applyFont="1" applyFill="1" applyAlignment="1">
      <alignment horizontal="center"/>
    </xf>
    <xf numFmtId="0" fontId="0" fillId="3" borderId="0" xfId="0" applyFill="1" applyAlignment="1">
      <alignment horizontal="center"/>
    </xf>
    <xf numFmtId="49" fontId="0" fillId="3" borderId="0" xfId="0" applyNumberFormat="1" applyFill="1" applyAlignment="1">
      <alignment horizontal="center"/>
    </xf>
    <xf numFmtId="0" fontId="0" fillId="4" borderId="0" xfId="0" applyFill="1"/>
    <xf numFmtId="0" fontId="4" fillId="4" borderId="0" xfId="0" applyFont="1" applyFill="1"/>
    <xf numFmtId="0" fontId="9" fillId="4" borderId="0" xfId="0" applyFont="1" applyFill="1"/>
    <xf numFmtId="0" fontId="9" fillId="4" borderId="0" xfId="0" applyFont="1" applyFill="1" applyAlignment="1">
      <alignment horizontal="center"/>
    </xf>
    <xf numFmtId="0" fontId="0" fillId="4" borderId="0" xfId="0" applyFill="1" applyAlignment="1">
      <alignment horizontal="center"/>
    </xf>
    <xf numFmtId="0" fontId="12" fillId="4" borderId="0" xfId="0" applyFont="1" applyFill="1"/>
    <xf numFmtId="0" fontId="2" fillId="0" borderId="0" xfId="0" applyFont="1" applyFill="1" applyAlignment="1">
      <alignment horizontal="right"/>
    </xf>
    <xf numFmtId="0" fontId="9" fillId="3" borderId="0" xfId="0" applyFont="1" applyFill="1" applyAlignment="1"/>
    <xf numFmtId="0" fontId="9" fillId="3" borderId="0" xfId="0" applyFont="1" applyFill="1" applyAlignment="1"/>
    <xf numFmtId="0" fontId="9" fillId="3" borderId="0" xfId="0" applyFont="1" applyFill="1" applyAlignment="1">
      <alignment horizontal="center"/>
    </xf>
    <xf numFmtId="0" fontId="10" fillId="2" borderId="0" xfId="0" applyFont="1" applyFill="1" applyAlignment="1">
      <alignment horizontal="center"/>
    </xf>
    <xf numFmtId="0" fontId="9" fillId="3" borderId="0" xfId="0" applyFont="1" applyFill="1" applyAlignment="1">
      <alignment horizontal="center" vertical="center"/>
    </xf>
    <xf numFmtId="0" fontId="13" fillId="5" borderId="0" xfId="0" applyFont="1" applyFill="1"/>
    <xf numFmtId="0" fontId="0" fillId="5" borderId="0" xfId="0" applyFill="1"/>
    <xf numFmtId="0" fontId="4" fillId="5" borderId="0" xfId="0" applyFont="1" applyFill="1"/>
    <xf numFmtId="0" fontId="14" fillId="0" borderId="0" xfId="0" applyFont="1"/>
    <xf numFmtId="0" fontId="15" fillId="0" borderId="0" xfId="0" applyFont="1"/>
    <xf numFmtId="0" fontId="16" fillId="4" borderId="0" xfId="0" applyFont="1" applyFill="1"/>
    <xf numFmtId="0" fontId="14" fillId="3" borderId="0" xfId="0" applyFont="1" applyFill="1" applyAlignment="1">
      <alignment horizontal="center"/>
    </xf>
    <xf numFmtId="0" fontId="9" fillId="6" borderId="0" xfId="0" applyFont="1" applyFill="1" applyAlignment="1">
      <alignment horizontal="center" vertical="center"/>
    </xf>
    <xf numFmtId="0" fontId="9" fillId="3" borderId="0" xfId="0" applyFont="1" applyFill="1" applyAlignment="1"/>
    <xf numFmtId="0" fontId="9" fillId="3" borderId="0" xfId="0" applyFont="1" applyFill="1" applyAlignment="1">
      <alignment horizontal="center"/>
    </xf>
    <xf numFmtId="0" fontId="10" fillId="2" borderId="0" xfId="0" applyFont="1" applyFill="1" applyAlignment="1">
      <alignment horizontal="center"/>
    </xf>
    <xf numFmtId="0" fontId="10" fillId="2" borderId="0" xfId="0" applyFont="1" applyFill="1" applyAlignment="1">
      <alignment horizontal="right"/>
    </xf>
    <xf numFmtId="0" fontId="8" fillId="0" borderId="0" xfId="0" applyFont="1" applyFill="1" applyAlignment="1">
      <alignment horizontal="center"/>
    </xf>
    <xf numFmtId="0" fontId="8" fillId="2" borderId="0" xfId="0" applyFont="1" applyFill="1" applyAlignment="1">
      <alignment horizontal="right"/>
    </xf>
    <xf numFmtId="0" fontId="8" fillId="2" borderId="0" xfId="0" applyFont="1" applyFill="1" applyAlignment="1">
      <alignment horizontal="center"/>
    </xf>
    <xf numFmtId="0" fontId="9"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9" fillId="3" borderId="1" xfId="0" applyFont="1" applyFill="1" applyBorder="1" applyAlignment="1">
      <alignment horizontal="center"/>
    </xf>
    <xf numFmtId="0" fontId="14" fillId="3" borderId="1" xfId="0" applyFont="1" applyFill="1" applyBorder="1" applyAlignment="1">
      <alignment horizontal="center"/>
    </xf>
    <xf numFmtId="0" fontId="10" fillId="2" borderId="0" xfId="0" applyFont="1" applyFill="1" applyAlignment="1">
      <alignment horizontal="left"/>
    </xf>
    <xf numFmtId="0" fontId="10" fillId="6" borderId="0" xfId="0" applyFont="1" applyFill="1" applyAlignment="1">
      <alignment horizontal="center"/>
    </xf>
    <xf numFmtId="0" fontId="12" fillId="0" borderId="0" xfId="0" applyFont="1" applyFill="1"/>
    <xf numFmtId="0" fontId="0" fillId="0" borderId="0" xfId="0" applyFill="1" applyAlignment="1">
      <alignment horizontal="center"/>
    </xf>
    <xf numFmtId="0" fontId="8" fillId="0" borderId="0" xfId="0" applyFont="1" applyAlignment="1">
      <alignment horizontal="center"/>
    </xf>
    <xf numFmtId="0" fontId="8" fillId="2" borderId="0" xfId="0" applyFont="1" applyFill="1" applyAlignment="1">
      <alignment horizontal="left"/>
    </xf>
    <xf numFmtId="0" fontId="10" fillId="2"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9" fillId="3" borderId="0" xfId="0" applyFont="1" applyFill="1" applyAlignment="1">
      <alignment horizontal="center" vertical="center"/>
    </xf>
    <xf numFmtId="0" fontId="9" fillId="3" borderId="0" xfId="0" applyFont="1" applyFill="1" applyAlignment="1"/>
    <xf numFmtId="0" fontId="9" fillId="0" borderId="0" xfId="0" applyFont="1" applyFill="1" applyAlignment="1">
      <alignment horizontal="left" vertical="top" wrapText="1"/>
    </xf>
    <xf numFmtId="0" fontId="4" fillId="0" borderId="0" xfId="0" applyFont="1" applyFill="1"/>
    <xf numFmtId="0" fontId="0" fillId="0" borderId="2" xfId="0" applyFill="1" applyBorder="1"/>
    <xf numFmtId="0" fontId="9" fillId="0" borderId="2" xfId="0" applyFont="1" applyFill="1" applyBorder="1" applyAlignment="1">
      <alignment horizontal="left" vertical="top" wrapText="1"/>
    </xf>
    <xf numFmtId="0" fontId="9" fillId="0" borderId="2" xfId="0" applyFont="1" applyFill="1" applyBorder="1" applyAlignment="1"/>
    <xf numFmtId="0" fontId="9" fillId="0" borderId="2" xfId="0" applyFont="1" applyFill="1" applyBorder="1"/>
    <xf numFmtId="0" fontId="12" fillId="0" borderId="2" xfId="0" applyFont="1" applyFill="1" applyBorder="1"/>
    <xf numFmtId="49" fontId="3" fillId="3" borderId="0" xfId="0" applyNumberFormat="1" applyFont="1" applyFill="1" applyBorder="1" applyAlignment="1"/>
    <xf numFmtId="0" fontId="8" fillId="3" borderId="0" xfId="0" applyFont="1" applyFill="1" applyAlignment="1">
      <alignment horizontal="center"/>
    </xf>
    <xf numFmtId="0" fontId="10" fillId="2" borderId="0" xfId="0" applyFont="1" applyFill="1" applyAlignment="1">
      <alignment horizontal="center"/>
    </xf>
    <xf numFmtId="0" fontId="8" fillId="0" borderId="0" xfId="0" applyFont="1" applyFill="1" applyAlignment="1">
      <alignment horizontal="right"/>
    </xf>
    <xf numFmtId="49" fontId="9" fillId="0" borderId="0" xfId="0" applyNumberFormat="1" applyFont="1" applyFill="1" applyAlignment="1">
      <alignment horizontal="center"/>
    </xf>
    <xf numFmtId="0" fontId="9" fillId="3" borderId="0" xfId="0" applyFont="1" applyFill="1" applyAlignment="1"/>
    <xf numFmtId="0" fontId="23" fillId="2" borderId="0" xfId="0" applyFont="1" applyFill="1" applyAlignment="1">
      <alignment horizontal="center"/>
    </xf>
    <xf numFmtId="0" fontId="24" fillId="0" borderId="0" xfId="0" applyFont="1"/>
    <xf numFmtId="0" fontId="21" fillId="0" borderId="0" xfId="0" applyFont="1" applyFill="1" applyBorder="1" applyAlignment="1"/>
    <xf numFmtId="0" fontId="24" fillId="0" borderId="0" xfId="0" applyFont="1" applyFill="1"/>
    <xf numFmtId="0" fontId="22" fillId="0" borderId="0" xfId="0" applyFont="1" applyFill="1" applyAlignment="1">
      <alignment horizontal="center"/>
    </xf>
    <xf numFmtId="0" fontId="24" fillId="0" borderId="0" xfId="0" applyFont="1" applyFill="1" applyAlignment="1">
      <alignment horizontal="center"/>
    </xf>
    <xf numFmtId="0" fontId="24" fillId="0" borderId="0" xfId="0" applyFont="1" applyFill="1" applyAlignment="1">
      <alignment horizontal="center" vertical="center"/>
    </xf>
    <xf numFmtId="0" fontId="24" fillId="0" borderId="0" xfId="0" applyFont="1" applyFill="1" applyAlignment="1"/>
    <xf numFmtId="0" fontId="24" fillId="0" borderId="2" xfId="0" applyFont="1" applyFill="1" applyBorder="1" applyAlignment="1"/>
    <xf numFmtId="0" fontId="9" fillId="0" borderId="0" xfId="0" applyFont="1" applyAlignment="1">
      <alignment horizontal="center"/>
    </xf>
    <xf numFmtId="0" fontId="10" fillId="2" borderId="0" xfId="0" applyFont="1" applyFill="1" applyAlignment="1">
      <alignment horizontal="center"/>
    </xf>
    <xf numFmtId="0" fontId="9" fillId="3" borderId="0" xfId="0" quotePrefix="1" applyFont="1" applyFill="1" applyAlignment="1">
      <alignment horizontal="center"/>
    </xf>
    <xf numFmtId="0" fontId="9" fillId="3" borderId="0" xfId="0" applyFont="1" applyFill="1" applyAlignment="1">
      <alignment horizontal="center"/>
    </xf>
    <xf numFmtId="0" fontId="25" fillId="3" borderId="0" xfId="0" applyFont="1" applyFill="1" applyAlignment="1">
      <alignment horizontal="center"/>
    </xf>
    <xf numFmtId="0" fontId="9" fillId="3" borderId="0" xfId="0" applyFont="1" applyFill="1" applyAlignment="1">
      <alignment horizontal="center"/>
    </xf>
    <xf numFmtId="0" fontId="0" fillId="0" borderId="0" xfId="0" applyFill="1" applyBorder="1"/>
    <xf numFmtId="0" fontId="9" fillId="0" borderId="0" xfId="0" applyFont="1" applyFill="1" applyBorder="1" applyAlignment="1">
      <alignment horizontal="left" vertical="top" wrapText="1"/>
    </xf>
    <xf numFmtId="0" fontId="24" fillId="0" borderId="0" xfId="0" applyFont="1" applyFill="1" applyBorder="1" applyAlignment="1"/>
    <xf numFmtId="0" fontId="9" fillId="0" borderId="0" xfId="0" applyFont="1" applyFill="1" applyBorder="1" applyAlignment="1"/>
    <xf numFmtId="0" fontId="9" fillId="0" borderId="0" xfId="0" applyFont="1" applyFill="1" applyBorder="1"/>
    <xf numFmtId="0" fontId="12" fillId="0" borderId="0" xfId="0" applyFont="1" applyFill="1" applyBorder="1"/>
    <xf numFmtId="0" fontId="0" fillId="3" borderId="0" xfId="0" applyFont="1" applyFill="1" applyAlignment="1">
      <alignment horizontal="center"/>
    </xf>
    <xf numFmtId="0" fontId="0" fillId="3" borderId="0" xfId="0" applyFont="1" applyFill="1" applyAlignment="1">
      <alignment horizontal="center" vertical="center"/>
    </xf>
    <xf numFmtId="0" fontId="0" fillId="3" borderId="1" xfId="0" applyFont="1" applyFill="1" applyBorder="1" applyAlignment="1">
      <alignment horizontal="center" vertical="center"/>
    </xf>
    <xf numFmtId="0" fontId="0" fillId="6" borderId="0" xfId="0" applyFont="1" applyFill="1" applyAlignment="1">
      <alignment horizontal="center" vertical="center"/>
    </xf>
    <xf numFmtId="0" fontId="8"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left" vertical="top" wrapText="1"/>
    </xf>
    <xf numFmtId="0" fontId="10" fillId="2" borderId="0" xfId="0" applyFont="1" applyFill="1" applyAlignment="1">
      <alignment horizontal="center"/>
    </xf>
    <xf numFmtId="0" fontId="9" fillId="0" borderId="0" xfId="0" applyFont="1" applyAlignment="1">
      <alignment horizontal="center"/>
    </xf>
    <xf numFmtId="0" fontId="20" fillId="0" borderId="0" xfId="0" quotePrefix="1" applyFont="1" applyAlignment="1">
      <alignment horizontal="left" vertical="top" wrapText="1"/>
    </xf>
    <xf numFmtId="0" fontId="8" fillId="2" borderId="0" xfId="0" applyFont="1" applyFill="1" applyAlignment="1">
      <alignment horizontal="center"/>
    </xf>
    <xf numFmtId="0" fontId="9" fillId="3" borderId="0" xfId="0" quotePrefix="1" applyFont="1" applyFill="1" applyAlignment="1">
      <alignment horizontal="center"/>
    </xf>
  </cellXfs>
  <cellStyles count="1">
    <cellStyle name="Standard" xfId="0" builtinId="0"/>
  </cellStyles>
  <dxfs count="159">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EEECE1"/>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4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1085849</xdr:colOff>
      <xdr:row>4</xdr:row>
      <xdr:rowOff>104775</xdr:rowOff>
    </xdr:from>
    <xdr:to>
      <xdr:col>5</xdr:col>
      <xdr:colOff>1228725</xdr:colOff>
      <xdr:row>6</xdr:row>
      <xdr:rowOff>1</xdr:rowOff>
    </xdr:to>
    <xdr:sp macro="" textlink="">
      <xdr:nvSpPr>
        <xdr:cNvPr id="2" name="Rechteck 1"/>
        <xdr:cNvSpPr/>
      </xdr:nvSpPr>
      <xdr:spPr>
        <a:xfrm>
          <a:off x="4190999" y="9239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twoCellAnchor>
  <xdr:twoCellAnchor editAs="oneCell">
    <xdr:from>
      <xdr:col>5</xdr:col>
      <xdr:colOff>323849</xdr:colOff>
      <xdr:row>1</xdr:row>
      <xdr:rowOff>38099</xdr:rowOff>
    </xdr:from>
    <xdr:to>
      <xdr:col>7</xdr:col>
      <xdr:colOff>1152525</xdr:colOff>
      <xdr:row>5</xdr:row>
      <xdr:rowOff>57150</xdr:rowOff>
    </xdr:to>
    <xdr:sp macro="" textlink="">
      <xdr:nvSpPr>
        <xdr:cNvPr id="3" name="Rechteck 2"/>
        <xdr:cNvSpPr/>
      </xdr:nvSpPr>
      <xdr:spPr>
        <a:xfrm>
          <a:off x="6172199" y="238124"/>
          <a:ext cx="3705226" cy="75247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Die</a:t>
          </a:r>
          <a:r>
            <a:rPr lang="de-DE" sz="800" baseline="0"/>
            <a:t> Schutzeinrichtung ist  für die jeweilige Seite in Fahrtrichtung aufzunehmen</a:t>
          </a:r>
        </a:p>
        <a:p>
          <a:pPr algn="l"/>
          <a:endParaRPr lang="de-DE" sz="800" baseline="0"/>
        </a:p>
        <a:p>
          <a:pPr algn="l"/>
          <a:r>
            <a:rPr lang="de-DE" sz="800" b="1" baseline="0">
              <a:solidFill>
                <a:srgbClr val="FF0000"/>
              </a:solidFill>
            </a:rPr>
            <a:t>Beachten Sie die nebenstehenden Felder (sonst rechnen Formeln nicht richtig) ---&gt;</a:t>
          </a:r>
        </a:p>
        <a:p>
          <a:pPr algn="l"/>
          <a:r>
            <a:rPr lang="de-DE" sz="800" b="1" baseline="0">
              <a:solidFill>
                <a:srgbClr val="FF0000"/>
              </a:solidFill>
              <a:latin typeface="+mn-lt"/>
              <a:ea typeface="+mn-ea"/>
              <a:cs typeface="+mn-cs"/>
            </a:rPr>
            <a:t>Es muss in </a:t>
          </a:r>
          <a:r>
            <a:rPr lang="de-DE" sz="800" b="1" u="sng" baseline="0">
              <a:solidFill>
                <a:srgbClr val="FF0000"/>
              </a:solidFill>
              <a:latin typeface="+mn-lt"/>
              <a:ea typeface="+mn-ea"/>
              <a:cs typeface="+mn-cs"/>
            </a:rPr>
            <a:t>alle</a:t>
          </a:r>
          <a:r>
            <a:rPr lang="de-DE" sz="800" b="1" baseline="0">
              <a:solidFill>
                <a:srgbClr val="FF0000"/>
              </a:solidFill>
              <a:latin typeface="+mn-lt"/>
              <a:ea typeface="+mn-ea"/>
              <a:cs typeface="+mn-cs"/>
            </a:rPr>
            <a:t> Spalten "Vor BW" </a:t>
          </a:r>
          <a:r>
            <a:rPr lang="de-DE" sz="800" b="1" u="sng" baseline="0">
              <a:solidFill>
                <a:srgbClr val="FF0000"/>
              </a:solidFill>
              <a:latin typeface="+mn-lt"/>
              <a:ea typeface="+mn-ea"/>
              <a:cs typeface="+mn-cs"/>
            </a:rPr>
            <a:t>oder</a:t>
          </a:r>
          <a:r>
            <a:rPr lang="de-DE" sz="800" b="1" baseline="0">
              <a:solidFill>
                <a:srgbClr val="FF0000"/>
              </a:solidFill>
              <a:latin typeface="+mn-lt"/>
              <a:ea typeface="+mn-ea"/>
              <a:cs typeface="+mn-cs"/>
            </a:rPr>
            <a:t> "Nach BW" ein x gesetzt werden, außer das System befindet sich auf dem Bauwerk! </a:t>
          </a:r>
        </a:p>
      </xdr:txBody>
    </xdr:sp>
    <xdr:clientData fPrintsWithSheet="0"/>
  </xdr:twoCellAnchor>
  <xdr:twoCellAnchor editAs="oneCell">
    <xdr:from>
      <xdr:col>3</xdr:col>
      <xdr:colOff>28574</xdr:colOff>
      <xdr:row>16</xdr:row>
      <xdr:rowOff>0</xdr:rowOff>
    </xdr:from>
    <xdr:to>
      <xdr:col>6</xdr:col>
      <xdr:colOff>371475</xdr:colOff>
      <xdr:row>16</xdr:row>
      <xdr:rowOff>152399</xdr:rowOff>
    </xdr:to>
    <xdr:sp macro="" textlink="">
      <xdr:nvSpPr>
        <xdr:cNvPr id="4" name="Rechteck 3"/>
        <xdr:cNvSpPr/>
      </xdr:nvSpPr>
      <xdr:spPr>
        <a:xfrm>
          <a:off x="3133724" y="241935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twoCellAnchor>
  <xdr:twoCellAnchor editAs="oneCell">
    <xdr:from>
      <xdr:col>2</xdr:col>
      <xdr:colOff>1285874</xdr:colOff>
      <xdr:row>22</xdr:row>
      <xdr:rowOff>57149</xdr:rowOff>
    </xdr:from>
    <xdr:to>
      <xdr:col>4</xdr:col>
      <xdr:colOff>28575</xdr:colOff>
      <xdr:row>22</xdr:row>
      <xdr:rowOff>180974</xdr:rowOff>
    </xdr:to>
    <xdr:sp macro="" textlink="">
      <xdr:nvSpPr>
        <xdr:cNvPr id="5" name="Rechteck 4"/>
        <xdr:cNvSpPr/>
      </xdr:nvSpPr>
      <xdr:spPr>
        <a:xfrm>
          <a:off x="3047999" y="2085974"/>
          <a:ext cx="1485901"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zutreffenden Text</a:t>
          </a:r>
          <a:r>
            <a:rPr lang="de-DE" sz="800" baseline="0"/>
            <a:t> löschen!</a:t>
          </a:r>
          <a:endParaRPr lang="de-DE" sz="800"/>
        </a:p>
      </xdr:txBody>
    </xdr:sp>
    <xdr:clientData fPrintsWithSheet="0"/>
  </xdr:twoCellAnchor>
  <xdr:twoCellAnchor editAs="oneCell">
    <xdr:from>
      <xdr:col>4</xdr:col>
      <xdr:colOff>1276351</xdr:colOff>
      <xdr:row>22</xdr:row>
      <xdr:rowOff>38100</xdr:rowOff>
    </xdr:from>
    <xdr:to>
      <xdr:col>7</xdr:col>
      <xdr:colOff>1276350</xdr:colOff>
      <xdr:row>22</xdr:row>
      <xdr:rowOff>180975</xdr:rowOff>
    </xdr:to>
    <xdr:sp macro="" textlink="">
      <xdr:nvSpPr>
        <xdr:cNvPr id="6" name="Rechteck 5"/>
        <xdr:cNvSpPr/>
      </xdr:nvSpPr>
      <xdr:spPr>
        <a:xfrm>
          <a:off x="5781676" y="3752850"/>
          <a:ext cx="4219574"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800"/>
            <a:t>ACHTUNG</a:t>
          </a:r>
          <a:r>
            <a:rPr lang="de-DE" sz="800" baseline="0"/>
            <a:t> manchmal gesamter DTV oder nur DTV-SV benötigt / </a:t>
          </a:r>
          <a:r>
            <a:rPr lang="de-DE" sz="800">
              <a:solidFill>
                <a:schemeClr val="dk1"/>
              </a:solidFill>
              <a:latin typeface="+mn-lt"/>
              <a:ea typeface="+mn-ea"/>
              <a:cs typeface="+mn-cs"/>
            </a:rPr>
            <a:t>Nicht zutreffenden Text löschen!</a:t>
          </a:r>
        </a:p>
        <a:p>
          <a:pPr algn="l"/>
          <a:endParaRPr lang="de-DE" sz="800">
            <a:solidFill>
              <a:schemeClr val="dk1"/>
            </a:solidFill>
            <a:latin typeface="+mn-lt"/>
            <a:ea typeface="+mn-ea"/>
            <a:cs typeface="+mn-cs"/>
          </a:endParaRPr>
        </a:p>
      </xdr:txBody>
    </xdr:sp>
    <xdr:clientData fPrintsWithSheet="0"/>
  </xdr:twoCellAnchor>
  <xdr:twoCellAnchor editAs="oneCell">
    <xdr:from>
      <xdr:col>2</xdr:col>
      <xdr:colOff>200025</xdr:colOff>
      <xdr:row>15</xdr:row>
      <xdr:rowOff>152399</xdr:rowOff>
    </xdr:from>
    <xdr:to>
      <xdr:col>2</xdr:col>
      <xdr:colOff>1371601</xdr:colOff>
      <xdr:row>17</xdr:row>
      <xdr:rowOff>0</xdr:rowOff>
    </xdr:to>
    <xdr:sp macro="" textlink="">
      <xdr:nvSpPr>
        <xdr:cNvPr id="7" name="Rechteck 6"/>
        <xdr:cNvSpPr/>
      </xdr:nvSpPr>
      <xdr:spPr>
        <a:xfrm>
          <a:off x="1962150" y="2733674"/>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twoCellAnchor>
  <xdr:twoCellAnchor editAs="oneCell">
    <xdr:from>
      <xdr:col>2</xdr:col>
      <xdr:colOff>133350</xdr:colOff>
      <xdr:row>7</xdr:row>
      <xdr:rowOff>19050</xdr:rowOff>
    </xdr:from>
    <xdr:to>
      <xdr:col>3</xdr:col>
      <xdr:colOff>1104901</xdr:colOff>
      <xdr:row>8</xdr:row>
      <xdr:rowOff>0</xdr:rowOff>
    </xdr:to>
    <xdr:sp macro="" textlink="">
      <xdr:nvSpPr>
        <xdr:cNvPr id="8" name="Rechteck 7"/>
        <xdr:cNvSpPr/>
      </xdr:nvSpPr>
      <xdr:spPr>
        <a:xfrm>
          <a:off x="1895475" y="1304925"/>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twoCellAnchor>
  <xdr:twoCellAnchor editAs="oneCell">
    <xdr:from>
      <xdr:col>1</xdr:col>
      <xdr:colOff>419099</xdr:colOff>
      <xdr:row>39</xdr:row>
      <xdr:rowOff>85725</xdr:rowOff>
    </xdr:from>
    <xdr:to>
      <xdr:col>4</xdr:col>
      <xdr:colOff>733425</xdr:colOff>
      <xdr:row>40</xdr:row>
      <xdr:rowOff>28575</xdr:rowOff>
    </xdr:to>
    <xdr:sp macro="" textlink="">
      <xdr:nvSpPr>
        <xdr:cNvPr id="9" name="Rechteck 8"/>
        <xdr:cNvSpPr/>
      </xdr:nvSpPr>
      <xdr:spPr>
        <a:xfrm>
          <a:off x="838199" y="6257925"/>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twoCellAnchor>
  <xdr:twoCellAnchor>
    <xdr:from>
      <xdr:col>4</xdr:col>
      <xdr:colOff>676275</xdr:colOff>
      <xdr:row>31</xdr:row>
      <xdr:rowOff>0</xdr:rowOff>
    </xdr:from>
    <xdr:to>
      <xdr:col>4</xdr:col>
      <xdr:colOff>676275</xdr:colOff>
      <xdr:row>33</xdr:row>
      <xdr:rowOff>133350</xdr:rowOff>
    </xdr:to>
    <xdr:cxnSp macro="">
      <xdr:nvCxnSpPr>
        <xdr:cNvPr id="11" name="Gerade Verbindung mit Pfeil 10"/>
        <xdr:cNvCxnSpPr/>
      </xdr:nvCxnSpPr>
      <xdr:spPr>
        <a:xfrm flipV="1">
          <a:off x="5124450" y="4876800"/>
          <a:ext cx="0"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952499</xdr:colOff>
      <xdr:row>37</xdr:row>
      <xdr:rowOff>19051</xdr:rowOff>
    </xdr:from>
    <xdr:to>
      <xdr:col>10</xdr:col>
      <xdr:colOff>762000</xdr:colOff>
      <xdr:row>38</xdr:row>
      <xdr:rowOff>142875</xdr:rowOff>
    </xdr:to>
    <xdr:sp macro="" textlink="">
      <xdr:nvSpPr>
        <xdr:cNvPr id="12" name="Rechteck 11"/>
        <xdr:cNvSpPr/>
      </xdr:nvSpPr>
      <xdr:spPr>
        <a:xfrm>
          <a:off x="9429749" y="5867401"/>
          <a:ext cx="2819401" cy="28574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 letzten beiden Tests</a:t>
          </a:r>
          <a:r>
            <a:rPr lang="de-DE" sz="800" baseline="0"/>
            <a:t> sind nur bei kurzen Bauwerken relevant und können ggf. gelöscht werden (z.B. bei überschütteten BW)</a:t>
          </a:r>
          <a:endParaRPr lang="de-DE" sz="800"/>
        </a:p>
      </xdr:txBody>
    </xdr:sp>
    <xdr:clientData fPrintsWithSheet="0"/>
  </xdr:twoCellAnchor>
  <xdr:twoCellAnchor editAs="oneCell">
    <xdr:from>
      <xdr:col>2</xdr:col>
      <xdr:colOff>352424</xdr:colOff>
      <xdr:row>1</xdr:row>
      <xdr:rowOff>19050</xdr:rowOff>
    </xdr:from>
    <xdr:to>
      <xdr:col>4</xdr:col>
      <xdr:colOff>1247775</xdr:colOff>
      <xdr:row>2</xdr:row>
      <xdr:rowOff>209550</xdr:rowOff>
    </xdr:to>
    <xdr:sp macro="" textlink="">
      <xdr:nvSpPr>
        <xdr:cNvPr id="10" name="Rechteck 9"/>
        <xdr:cNvSpPr/>
      </xdr:nvSpPr>
      <xdr:spPr>
        <a:xfrm>
          <a:off x="2114549" y="219075"/>
          <a:ext cx="3638551" cy="39052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de-DE" sz="1100"/>
            <a:t>Nicht benötigte Bereiche löschen! </a:t>
          </a:r>
        </a:p>
        <a:p>
          <a:pPr algn="l"/>
          <a:r>
            <a:rPr lang="de-DE" sz="800"/>
            <a:t>Umbruchvorschau beachten (unter Ansicht); Bereich des blauen Rahmens löschen!</a:t>
          </a:r>
        </a:p>
      </xdr:txBody>
    </xdr:sp>
    <xdr:clientData fPrintsWithSheet="0"/>
  </xdr:twoCellAnchor>
  <xdr:oneCellAnchor>
    <xdr:from>
      <xdr:col>3</xdr:col>
      <xdr:colOff>1085849</xdr:colOff>
      <xdr:row>44</xdr:row>
      <xdr:rowOff>104775</xdr:rowOff>
    </xdr:from>
    <xdr:ext cx="2828926" cy="200026"/>
    <xdr:sp macro="" textlink="">
      <xdr:nvSpPr>
        <xdr:cNvPr id="31" name="Rechteck 30"/>
        <xdr:cNvSpPr/>
      </xdr:nvSpPr>
      <xdr:spPr>
        <a:xfrm>
          <a:off x="4190999" y="9239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28574</xdr:colOff>
      <xdr:row>56</xdr:row>
      <xdr:rowOff>0</xdr:rowOff>
    </xdr:from>
    <xdr:ext cx="4448176" cy="152399"/>
    <xdr:sp macro="" textlink="">
      <xdr:nvSpPr>
        <xdr:cNvPr id="32" name="Rechteck 31"/>
        <xdr:cNvSpPr/>
      </xdr:nvSpPr>
      <xdr:spPr>
        <a:xfrm>
          <a:off x="3133724" y="241935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1285874</xdr:colOff>
      <xdr:row>62</xdr:row>
      <xdr:rowOff>57149</xdr:rowOff>
    </xdr:from>
    <xdr:ext cx="1485901" cy="123825"/>
    <xdr:sp macro="" textlink="">
      <xdr:nvSpPr>
        <xdr:cNvPr id="33" name="Rechteck 32"/>
        <xdr:cNvSpPr/>
      </xdr:nvSpPr>
      <xdr:spPr>
        <a:xfrm>
          <a:off x="3047999" y="3448049"/>
          <a:ext cx="1485901"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zutreffenden Text</a:t>
          </a:r>
          <a:r>
            <a:rPr lang="de-DE" sz="800" baseline="0"/>
            <a:t> löschen!</a:t>
          </a:r>
          <a:endParaRPr lang="de-DE" sz="800"/>
        </a:p>
      </xdr:txBody>
    </xdr:sp>
    <xdr:clientData fPrintsWithSheet="0"/>
  </xdr:oneCellAnchor>
  <xdr:oneCellAnchor>
    <xdr:from>
      <xdr:col>2</xdr:col>
      <xdr:colOff>133350</xdr:colOff>
      <xdr:row>47</xdr:row>
      <xdr:rowOff>19050</xdr:rowOff>
    </xdr:from>
    <xdr:ext cx="2371726" cy="142875"/>
    <xdr:sp macro="" textlink="">
      <xdr:nvSpPr>
        <xdr:cNvPr id="36" name="Rechteck 35"/>
        <xdr:cNvSpPr/>
      </xdr:nvSpPr>
      <xdr:spPr>
        <a:xfrm>
          <a:off x="1895475" y="1304925"/>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79</xdr:row>
      <xdr:rowOff>85725</xdr:rowOff>
    </xdr:from>
    <xdr:ext cx="4400551" cy="133350"/>
    <xdr:sp macro="" textlink="">
      <xdr:nvSpPr>
        <xdr:cNvPr id="37" name="Rechteck 36"/>
        <xdr:cNvSpPr/>
      </xdr:nvSpPr>
      <xdr:spPr>
        <a:xfrm>
          <a:off x="838199" y="6257925"/>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twoCellAnchor>
    <xdr:from>
      <xdr:col>4</xdr:col>
      <xdr:colOff>676275</xdr:colOff>
      <xdr:row>71</xdr:row>
      <xdr:rowOff>0</xdr:rowOff>
    </xdr:from>
    <xdr:to>
      <xdr:col>4</xdr:col>
      <xdr:colOff>676275</xdr:colOff>
      <xdr:row>73</xdr:row>
      <xdr:rowOff>133350</xdr:rowOff>
    </xdr:to>
    <xdr:cxnSp macro="">
      <xdr:nvCxnSpPr>
        <xdr:cNvPr id="38" name="Gerade Verbindung mit Pfeil 37"/>
        <xdr:cNvCxnSpPr/>
      </xdr:nvCxnSpPr>
      <xdr:spPr>
        <a:xfrm flipV="1">
          <a:off x="5124450" y="4876800"/>
          <a:ext cx="0"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952499</xdr:colOff>
      <xdr:row>77</xdr:row>
      <xdr:rowOff>19051</xdr:rowOff>
    </xdr:from>
    <xdr:ext cx="2819401" cy="285749"/>
    <xdr:sp macro="" textlink="">
      <xdr:nvSpPr>
        <xdr:cNvPr id="39" name="Rechteck 38"/>
        <xdr:cNvSpPr/>
      </xdr:nvSpPr>
      <xdr:spPr>
        <a:xfrm>
          <a:off x="9429749" y="12249151"/>
          <a:ext cx="2819401" cy="28574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 letzten beiden Tests</a:t>
          </a:r>
          <a:r>
            <a:rPr lang="de-DE" sz="800" baseline="0"/>
            <a:t> sind nur bei kurzen Bauwerken relevant und können ggf. gelöscht werden (z.B. bei überschütteten BW)</a:t>
          </a:r>
          <a:endParaRPr lang="de-DE" sz="800"/>
        </a:p>
      </xdr:txBody>
    </xdr:sp>
    <xdr:clientData fPrintsWithSheet="0"/>
  </xdr:oneCellAnchor>
  <xdr:oneCellAnchor>
    <xdr:from>
      <xdr:col>3</xdr:col>
      <xdr:colOff>28574</xdr:colOff>
      <xdr:row>56</xdr:row>
      <xdr:rowOff>0</xdr:rowOff>
    </xdr:from>
    <xdr:ext cx="4448176" cy="152399"/>
    <xdr:sp macro="" textlink="">
      <xdr:nvSpPr>
        <xdr:cNvPr id="22" name="Rechteck 21"/>
        <xdr:cNvSpPr/>
      </xdr:nvSpPr>
      <xdr:spPr>
        <a:xfrm>
          <a:off x="3190874" y="274320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228600</xdr:colOff>
      <xdr:row>55</xdr:row>
      <xdr:rowOff>161924</xdr:rowOff>
    </xdr:from>
    <xdr:ext cx="1171576" cy="171451"/>
    <xdr:sp macro="" textlink="">
      <xdr:nvSpPr>
        <xdr:cNvPr id="23" name="Rechteck 22"/>
        <xdr:cNvSpPr/>
      </xdr:nvSpPr>
      <xdr:spPr>
        <a:xfrm>
          <a:off x="1990725" y="9467849"/>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2</xdr:col>
      <xdr:colOff>133350</xdr:colOff>
      <xdr:row>47</xdr:row>
      <xdr:rowOff>19050</xdr:rowOff>
    </xdr:from>
    <xdr:ext cx="2371726" cy="142875"/>
    <xdr:sp macro="" textlink="">
      <xdr:nvSpPr>
        <xdr:cNvPr id="24" name="Rechteck 23"/>
        <xdr:cNvSpPr/>
      </xdr:nvSpPr>
      <xdr:spPr>
        <a:xfrm>
          <a:off x="1895475" y="1304925"/>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twoCellAnchor editAs="oneCell">
    <xdr:from>
      <xdr:col>4</xdr:col>
      <xdr:colOff>1247775</xdr:colOff>
      <xdr:row>62</xdr:row>
      <xdr:rowOff>9525</xdr:rowOff>
    </xdr:from>
    <xdr:to>
      <xdr:col>7</xdr:col>
      <xdr:colOff>1247774</xdr:colOff>
      <xdr:row>62</xdr:row>
      <xdr:rowOff>152400</xdr:rowOff>
    </xdr:to>
    <xdr:sp macro="" textlink="">
      <xdr:nvSpPr>
        <xdr:cNvPr id="25" name="Rechteck 24"/>
        <xdr:cNvSpPr/>
      </xdr:nvSpPr>
      <xdr:spPr>
        <a:xfrm>
          <a:off x="5753100" y="10448925"/>
          <a:ext cx="4219574"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800"/>
            <a:t>ACHTUNG</a:t>
          </a:r>
          <a:r>
            <a:rPr lang="de-DE" sz="800" baseline="0"/>
            <a:t> manchmal gesamter DTV oder nur DTV-SV benötigt / </a:t>
          </a:r>
          <a:r>
            <a:rPr lang="de-DE" sz="800">
              <a:solidFill>
                <a:schemeClr val="dk1"/>
              </a:solidFill>
              <a:latin typeface="+mn-lt"/>
              <a:ea typeface="+mn-ea"/>
              <a:cs typeface="+mn-cs"/>
            </a:rPr>
            <a:t>Nicht zutreffenden Text löschen!</a:t>
          </a:r>
        </a:p>
        <a:p>
          <a:pPr algn="l"/>
          <a:endParaRPr lang="de-DE" sz="800">
            <a:solidFill>
              <a:schemeClr val="dk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323849</xdr:colOff>
      <xdr:row>1</xdr:row>
      <xdr:rowOff>9525</xdr:rowOff>
    </xdr:from>
    <xdr:to>
      <xdr:col>7</xdr:col>
      <xdr:colOff>1152525</xdr:colOff>
      <xdr:row>4</xdr:row>
      <xdr:rowOff>28575</xdr:rowOff>
    </xdr:to>
    <xdr:sp macro="" textlink="">
      <xdr:nvSpPr>
        <xdr:cNvPr id="3" name="Rechteck 2"/>
        <xdr:cNvSpPr/>
      </xdr:nvSpPr>
      <xdr:spPr>
        <a:xfrm>
          <a:off x="6172199" y="209550"/>
          <a:ext cx="3705226" cy="60960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Die</a:t>
          </a:r>
          <a:r>
            <a:rPr lang="de-DE" sz="800" baseline="0"/>
            <a:t> Schutzeinrichtung ist  für die jeweilige Seite in Fahrtrichtung aufzunehmen</a:t>
          </a:r>
        </a:p>
        <a:p>
          <a:pPr algn="l"/>
          <a:r>
            <a:rPr lang="de-DE" sz="800" b="1" baseline="0">
              <a:solidFill>
                <a:srgbClr val="FF0000"/>
              </a:solidFill>
            </a:rPr>
            <a:t>Beachten Sie die nebenstehenden Felder (sonst rechnen Formeln nicht richtig) ---&gt;</a:t>
          </a:r>
        </a:p>
        <a:p>
          <a:pPr marL="0" marR="0" indent="0" algn="l" defTabSz="914400" eaLnBrk="1" fontAlgn="auto" latinLnBrk="0" hangingPunct="1">
            <a:lnSpc>
              <a:spcPct val="100000"/>
            </a:lnSpc>
            <a:spcBef>
              <a:spcPts val="0"/>
            </a:spcBef>
            <a:spcAft>
              <a:spcPts val="0"/>
            </a:spcAft>
            <a:buClrTx/>
            <a:buSzTx/>
            <a:buFontTx/>
            <a:buNone/>
            <a:tabLst/>
            <a:defRPr/>
          </a:pPr>
          <a:r>
            <a:rPr lang="de-DE" sz="800" b="1" baseline="0">
              <a:solidFill>
                <a:srgbClr val="FF0000"/>
              </a:solidFill>
              <a:latin typeface="+mn-lt"/>
              <a:ea typeface="+mn-ea"/>
              <a:cs typeface="+mn-cs"/>
            </a:rPr>
            <a:t>Es muss in alle Spalten "Vor BW" oder "Nach BW" ein x gesetzt werden, außer das System befindet sich auf dem Bauwerk! </a:t>
          </a:r>
        </a:p>
        <a:p>
          <a:pPr algn="l"/>
          <a:endParaRPr lang="de-DE" sz="800" b="1">
            <a:solidFill>
              <a:srgbClr val="FF0000"/>
            </a:solidFill>
          </a:endParaRPr>
        </a:p>
      </xdr:txBody>
    </xdr:sp>
    <xdr:clientData fPrintsWithSheet="0"/>
  </xdr:twoCellAnchor>
  <xdr:twoCellAnchor editAs="oneCell">
    <xdr:from>
      <xdr:col>2</xdr:col>
      <xdr:colOff>352424</xdr:colOff>
      <xdr:row>1</xdr:row>
      <xdr:rowOff>19050</xdr:rowOff>
    </xdr:from>
    <xdr:to>
      <xdr:col>4</xdr:col>
      <xdr:colOff>1247775</xdr:colOff>
      <xdr:row>2</xdr:row>
      <xdr:rowOff>209550</xdr:rowOff>
    </xdr:to>
    <xdr:sp macro="" textlink="">
      <xdr:nvSpPr>
        <xdr:cNvPr id="12" name="Rechteck 11"/>
        <xdr:cNvSpPr/>
      </xdr:nvSpPr>
      <xdr:spPr>
        <a:xfrm>
          <a:off x="2114549" y="219075"/>
          <a:ext cx="3638551" cy="39052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de-DE" sz="1100"/>
            <a:t>Nicht benötigte Bereiche löschen! </a:t>
          </a:r>
        </a:p>
        <a:p>
          <a:pPr algn="l"/>
          <a:r>
            <a:rPr lang="de-DE" sz="800"/>
            <a:t>Umbruchvorschau beachten (unter Ansicht); Bereich des blauen Rahmens löschen!</a:t>
          </a:r>
        </a:p>
      </xdr:txBody>
    </xdr:sp>
    <xdr:clientData fPrintsWithSheet="0"/>
  </xdr:twoCellAnchor>
  <xdr:oneCellAnchor>
    <xdr:from>
      <xdr:col>3</xdr:col>
      <xdr:colOff>1085849</xdr:colOff>
      <xdr:row>5</xdr:row>
      <xdr:rowOff>104775</xdr:rowOff>
    </xdr:from>
    <xdr:ext cx="2828926" cy="200026"/>
    <xdr:sp macro="" textlink="">
      <xdr:nvSpPr>
        <xdr:cNvPr id="22" name="Rechteck 21"/>
        <xdr:cNvSpPr/>
      </xdr:nvSpPr>
      <xdr:spPr>
        <a:xfrm>
          <a:off x="4248149" y="136874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28574</xdr:colOff>
      <xdr:row>14</xdr:row>
      <xdr:rowOff>0</xdr:rowOff>
    </xdr:from>
    <xdr:ext cx="4448176" cy="152399"/>
    <xdr:sp macro="" textlink="">
      <xdr:nvSpPr>
        <xdr:cNvPr id="23" name="Rechteck 22"/>
        <xdr:cNvSpPr/>
      </xdr:nvSpPr>
      <xdr:spPr>
        <a:xfrm>
          <a:off x="3190874" y="14697075"/>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1285874</xdr:colOff>
      <xdr:row>20</xdr:row>
      <xdr:rowOff>57149</xdr:rowOff>
    </xdr:from>
    <xdr:ext cx="1485901" cy="123825"/>
    <xdr:sp macro="" textlink="">
      <xdr:nvSpPr>
        <xdr:cNvPr id="24" name="Rechteck 23"/>
        <xdr:cNvSpPr/>
      </xdr:nvSpPr>
      <xdr:spPr>
        <a:xfrm>
          <a:off x="3047999" y="15725774"/>
          <a:ext cx="1485901"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zutreffenden Text</a:t>
          </a:r>
          <a:r>
            <a:rPr lang="de-DE" sz="800" baseline="0"/>
            <a:t> löschen!</a:t>
          </a:r>
          <a:endParaRPr lang="de-DE" sz="800"/>
        </a:p>
      </xdr:txBody>
    </xdr:sp>
    <xdr:clientData fPrintsWithSheet="0"/>
  </xdr:oneCellAnchor>
  <xdr:oneCellAnchor>
    <xdr:from>
      <xdr:col>2</xdr:col>
      <xdr:colOff>38100</xdr:colOff>
      <xdr:row>14</xdr:row>
      <xdr:rowOff>19049</xdr:rowOff>
    </xdr:from>
    <xdr:ext cx="1171576" cy="171451"/>
    <xdr:sp macro="" textlink="">
      <xdr:nvSpPr>
        <xdr:cNvPr id="26" name="Rechteck 25"/>
        <xdr:cNvSpPr/>
      </xdr:nvSpPr>
      <xdr:spPr>
        <a:xfrm>
          <a:off x="1800225" y="14716124"/>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2</xdr:col>
      <xdr:colOff>133350</xdr:colOff>
      <xdr:row>8</xdr:row>
      <xdr:rowOff>19050</xdr:rowOff>
    </xdr:from>
    <xdr:ext cx="2371726" cy="142875"/>
    <xdr:sp macro="" textlink="">
      <xdr:nvSpPr>
        <xdr:cNvPr id="27" name="Rechteck 26"/>
        <xdr:cNvSpPr/>
      </xdr:nvSpPr>
      <xdr:spPr>
        <a:xfrm>
          <a:off x="1895475" y="14068425"/>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37</xdr:row>
      <xdr:rowOff>85725</xdr:rowOff>
    </xdr:from>
    <xdr:ext cx="4400551" cy="133350"/>
    <xdr:sp macro="" textlink="">
      <xdr:nvSpPr>
        <xdr:cNvPr id="28" name="Rechteck 27"/>
        <xdr:cNvSpPr/>
      </xdr:nvSpPr>
      <xdr:spPr>
        <a:xfrm>
          <a:off x="838199" y="1853565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twoCellAnchor>
    <xdr:from>
      <xdr:col>4</xdr:col>
      <xdr:colOff>676275</xdr:colOff>
      <xdr:row>29</xdr:row>
      <xdr:rowOff>0</xdr:rowOff>
    </xdr:from>
    <xdr:to>
      <xdr:col>4</xdr:col>
      <xdr:colOff>676275</xdr:colOff>
      <xdr:row>31</xdr:row>
      <xdr:rowOff>133350</xdr:rowOff>
    </xdr:to>
    <xdr:cxnSp macro="">
      <xdr:nvCxnSpPr>
        <xdr:cNvPr id="29" name="Gerade Verbindung mit Pfeil 28"/>
        <xdr:cNvCxnSpPr/>
      </xdr:nvCxnSpPr>
      <xdr:spPr>
        <a:xfrm flipV="1">
          <a:off x="5181600" y="17154525"/>
          <a:ext cx="0"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952499</xdr:colOff>
      <xdr:row>35</xdr:row>
      <xdr:rowOff>19051</xdr:rowOff>
    </xdr:from>
    <xdr:ext cx="2819401" cy="285749"/>
    <xdr:sp macro="" textlink="">
      <xdr:nvSpPr>
        <xdr:cNvPr id="30" name="Rechteck 29"/>
        <xdr:cNvSpPr/>
      </xdr:nvSpPr>
      <xdr:spPr>
        <a:xfrm>
          <a:off x="9677399" y="18145126"/>
          <a:ext cx="2819401" cy="28574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 letzten beiden Tests</a:t>
          </a:r>
          <a:r>
            <a:rPr lang="de-DE" sz="800" baseline="0"/>
            <a:t> sind nur bei kurzen Bauwerken relevant und können ggf. gelöscht werden (z.B. bei überschütteten BW)</a:t>
          </a:r>
          <a:endParaRPr lang="de-DE" sz="800"/>
        </a:p>
      </xdr:txBody>
    </xdr:sp>
    <xdr:clientData fPrintsWithSheet="0"/>
  </xdr:oneCellAnchor>
  <xdr:oneCellAnchor>
    <xdr:from>
      <xdr:col>0</xdr:col>
      <xdr:colOff>38100</xdr:colOff>
      <xdr:row>2</xdr:row>
      <xdr:rowOff>200025</xdr:rowOff>
    </xdr:from>
    <xdr:ext cx="5648325" cy="171450"/>
    <xdr:sp macro="" textlink="">
      <xdr:nvSpPr>
        <xdr:cNvPr id="31" name="Rechteck 30"/>
        <xdr:cNvSpPr/>
      </xdr:nvSpPr>
      <xdr:spPr>
        <a:xfrm>
          <a:off x="38100" y="600075"/>
          <a:ext cx="5648325" cy="1714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Dieser Abschnitt ist für kurze Brücken gedacht, wenn Absturzhöhe &lt; 2 m oder Lichte Weite &lt; 10 m.</a:t>
          </a:r>
          <a:r>
            <a:rPr lang="de-DE" sz="800" baseline="0"/>
            <a:t> G</a:t>
          </a:r>
          <a:r>
            <a:rPr lang="de-DE" sz="800"/>
            <a:t>gf. löschen!</a:t>
          </a:r>
        </a:p>
      </xdr:txBody>
    </xdr:sp>
    <xdr:clientData fPrintsWithSheet="0"/>
  </xdr:oneCellAnchor>
  <xdr:oneCellAnchor>
    <xdr:from>
      <xdr:col>3</xdr:col>
      <xdr:colOff>1085849</xdr:colOff>
      <xdr:row>41</xdr:row>
      <xdr:rowOff>0</xdr:rowOff>
    </xdr:from>
    <xdr:ext cx="2828926" cy="200026"/>
    <xdr:sp macro="" textlink="">
      <xdr:nvSpPr>
        <xdr:cNvPr id="70" name="Rechteck 69"/>
        <xdr:cNvSpPr/>
      </xdr:nvSpPr>
      <xdr:spPr>
        <a:xfrm>
          <a:off x="4248149" y="628650"/>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1085849</xdr:colOff>
      <xdr:row>41</xdr:row>
      <xdr:rowOff>0</xdr:rowOff>
    </xdr:from>
    <xdr:ext cx="2828926" cy="200026"/>
    <xdr:sp macro="" textlink="">
      <xdr:nvSpPr>
        <xdr:cNvPr id="74" name="Rechteck 73"/>
        <xdr:cNvSpPr/>
      </xdr:nvSpPr>
      <xdr:spPr>
        <a:xfrm>
          <a:off x="4248149" y="628650"/>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1085849</xdr:colOff>
      <xdr:row>43</xdr:row>
      <xdr:rowOff>104775</xdr:rowOff>
    </xdr:from>
    <xdr:ext cx="2828926" cy="200026"/>
    <xdr:sp macro="" textlink="">
      <xdr:nvSpPr>
        <xdr:cNvPr id="78" name="Rechteck 77"/>
        <xdr:cNvSpPr/>
      </xdr:nvSpPr>
      <xdr:spPr>
        <a:xfrm>
          <a:off x="4248149" y="1085850"/>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28574</xdr:colOff>
      <xdr:row>52</xdr:row>
      <xdr:rowOff>0</xdr:rowOff>
    </xdr:from>
    <xdr:ext cx="4448176" cy="152399"/>
    <xdr:sp macro="" textlink="">
      <xdr:nvSpPr>
        <xdr:cNvPr id="79" name="Rechteck 78"/>
        <xdr:cNvSpPr/>
      </xdr:nvSpPr>
      <xdr:spPr>
        <a:xfrm>
          <a:off x="3190874" y="209550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1285874</xdr:colOff>
      <xdr:row>58</xdr:row>
      <xdr:rowOff>57149</xdr:rowOff>
    </xdr:from>
    <xdr:ext cx="1485901" cy="123825"/>
    <xdr:sp macro="" textlink="">
      <xdr:nvSpPr>
        <xdr:cNvPr id="80" name="Rechteck 79"/>
        <xdr:cNvSpPr/>
      </xdr:nvSpPr>
      <xdr:spPr>
        <a:xfrm>
          <a:off x="3047999" y="3124199"/>
          <a:ext cx="1485901"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zutreffenden Text</a:t>
          </a:r>
          <a:r>
            <a:rPr lang="de-DE" sz="800" baseline="0"/>
            <a:t> löschen!</a:t>
          </a:r>
          <a:endParaRPr lang="de-DE" sz="800"/>
        </a:p>
      </xdr:txBody>
    </xdr:sp>
    <xdr:clientData fPrintsWithSheet="0"/>
  </xdr:oneCellAnchor>
  <xdr:oneCellAnchor>
    <xdr:from>
      <xdr:col>2</xdr:col>
      <xdr:colOff>38100</xdr:colOff>
      <xdr:row>52</xdr:row>
      <xdr:rowOff>19049</xdr:rowOff>
    </xdr:from>
    <xdr:ext cx="1171576" cy="171451"/>
    <xdr:sp macro="" textlink="">
      <xdr:nvSpPr>
        <xdr:cNvPr id="82" name="Rechteck 81"/>
        <xdr:cNvSpPr/>
      </xdr:nvSpPr>
      <xdr:spPr>
        <a:xfrm>
          <a:off x="1800225" y="2114549"/>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2</xdr:col>
      <xdr:colOff>133350</xdr:colOff>
      <xdr:row>46</xdr:row>
      <xdr:rowOff>19050</xdr:rowOff>
    </xdr:from>
    <xdr:ext cx="2371726" cy="142875"/>
    <xdr:sp macro="" textlink="">
      <xdr:nvSpPr>
        <xdr:cNvPr id="83" name="Rechteck 82"/>
        <xdr:cNvSpPr/>
      </xdr:nvSpPr>
      <xdr:spPr>
        <a:xfrm>
          <a:off x="1895475" y="14668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75</xdr:row>
      <xdr:rowOff>85725</xdr:rowOff>
    </xdr:from>
    <xdr:ext cx="4400551" cy="133350"/>
    <xdr:sp macro="" textlink="">
      <xdr:nvSpPr>
        <xdr:cNvPr id="84" name="Rechteck 83"/>
        <xdr:cNvSpPr/>
      </xdr:nvSpPr>
      <xdr:spPr>
        <a:xfrm>
          <a:off x="838199" y="5934075"/>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twoCellAnchor>
    <xdr:from>
      <xdr:col>4</xdr:col>
      <xdr:colOff>676275</xdr:colOff>
      <xdr:row>67</xdr:row>
      <xdr:rowOff>0</xdr:rowOff>
    </xdr:from>
    <xdr:to>
      <xdr:col>4</xdr:col>
      <xdr:colOff>676275</xdr:colOff>
      <xdr:row>69</xdr:row>
      <xdr:rowOff>133350</xdr:rowOff>
    </xdr:to>
    <xdr:cxnSp macro="">
      <xdr:nvCxnSpPr>
        <xdr:cNvPr id="85" name="Gerade Verbindung mit Pfeil 84"/>
        <xdr:cNvCxnSpPr/>
      </xdr:nvCxnSpPr>
      <xdr:spPr>
        <a:xfrm flipV="1">
          <a:off x="5181600" y="4552950"/>
          <a:ext cx="0" cy="457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952499</xdr:colOff>
      <xdr:row>73</xdr:row>
      <xdr:rowOff>19051</xdr:rowOff>
    </xdr:from>
    <xdr:ext cx="2819401" cy="285749"/>
    <xdr:sp macro="" textlink="">
      <xdr:nvSpPr>
        <xdr:cNvPr id="86" name="Rechteck 85"/>
        <xdr:cNvSpPr/>
      </xdr:nvSpPr>
      <xdr:spPr>
        <a:xfrm>
          <a:off x="9677399" y="5543551"/>
          <a:ext cx="2819401" cy="28574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 letzten beiden Tests</a:t>
          </a:r>
          <a:r>
            <a:rPr lang="de-DE" sz="800" baseline="0"/>
            <a:t> sind nur bei kurzen Bauwerken relevant und können ggf. gelöscht werden (z.B. bei überschütteten BW)</a:t>
          </a:r>
          <a:endParaRPr lang="de-DE" sz="800"/>
        </a:p>
      </xdr:txBody>
    </xdr:sp>
    <xdr:clientData fPrintsWithSheet="0"/>
  </xdr:oneCellAnchor>
  <xdr:oneCellAnchor>
    <xdr:from>
      <xdr:col>2</xdr:col>
      <xdr:colOff>247650</xdr:colOff>
      <xdr:row>41</xdr:row>
      <xdr:rowOff>9525</xdr:rowOff>
    </xdr:from>
    <xdr:ext cx="5648325" cy="171450"/>
    <xdr:sp macro="" textlink="">
      <xdr:nvSpPr>
        <xdr:cNvPr id="87" name="Rechteck 86"/>
        <xdr:cNvSpPr/>
      </xdr:nvSpPr>
      <xdr:spPr>
        <a:xfrm>
          <a:off x="2009775" y="638175"/>
          <a:ext cx="5648325" cy="1714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Dieser Abschnitt ist für kurze Brücken gedacht, wenn Absturzhöhe &lt; 2 m oder Lichte Weite &lt; 10 m.</a:t>
          </a:r>
          <a:r>
            <a:rPr lang="de-DE" sz="800" baseline="0"/>
            <a:t> G</a:t>
          </a:r>
          <a:r>
            <a:rPr lang="de-DE" sz="800"/>
            <a:t>gf. löschen!</a:t>
          </a:r>
        </a:p>
      </xdr:txBody>
    </xdr:sp>
    <xdr:clientData fPrintsWithSheet="0"/>
  </xdr:oneCellAnchor>
  <xdr:twoCellAnchor editAs="oneCell">
    <xdr:from>
      <xdr:col>4</xdr:col>
      <xdr:colOff>1238250</xdr:colOff>
      <xdr:row>20</xdr:row>
      <xdr:rowOff>19050</xdr:rowOff>
    </xdr:from>
    <xdr:to>
      <xdr:col>7</xdr:col>
      <xdr:colOff>1238249</xdr:colOff>
      <xdr:row>20</xdr:row>
      <xdr:rowOff>161925</xdr:rowOff>
    </xdr:to>
    <xdr:sp macro="" textlink="">
      <xdr:nvSpPr>
        <xdr:cNvPr id="48" name="Rechteck 47"/>
        <xdr:cNvSpPr/>
      </xdr:nvSpPr>
      <xdr:spPr>
        <a:xfrm>
          <a:off x="5743575" y="3409950"/>
          <a:ext cx="4219574"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800"/>
            <a:t>ACHTUNG</a:t>
          </a:r>
          <a:r>
            <a:rPr lang="de-DE" sz="800" baseline="0"/>
            <a:t> manchmal gesamter DTV oder nur DTV-SV benötigt / </a:t>
          </a:r>
          <a:r>
            <a:rPr lang="de-DE" sz="800">
              <a:solidFill>
                <a:schemeClr val="dk1"/>
              </a:solidFill>
              <a:latin typeface="+mn-lt"/>
              <a:ea typeface="+mn-ea"/>
              <a:cs typeface="+mn-cs"/>
            </a:rPr>
            <a:t>Nicht zutreffenden Text löschen!</a:t>
          </a:r>
        </a:p>
        <a:p>
          <a:pPr algn="l"/>
          <a:endParaRPr lang="de-DE" sz="800">
            <a:solidFill>
              <a:schemeClr val="dk1"/>
            </a:solidFill>
            <a:latin typeface="+mn-lt"/>
            <a:ea typeface="+mn-ea"/>
            <a:cs typeface="+mn-cs"/>
          </a:endParaRPr>
        </a:p>
      </xdr:txBody>
    </xdr:sp>
    <xdr:clientData fPrintsWithSheet="0"/>
  </xdr:twoCellAnchor>
  <xdr:twoCellAnchor editAs="oneCell">
    <xdr:from>
      <xdr:col>4</xdr:col>
      <xdr:colOff>1257300</xdr:colOff>
      <xdr:row>58</xdr:row>
      <xdr:rowOff>19050</xdr:rowOff>
    </xdr:from>
    <xdr:to>
      <xdr:col>7</xdr:col>
      <xdr:colOff>1257299</xdr:colOff>
      <xdr:row>58</xdr:row>
      <xdr:rowOff>161925</xdr:rowOff>
    </xdr:to>
    <xdr:sp macro="" textlink="">
      <xdr:nvSpPr>
        <xdr:cNvPr id="49" name="Rechteck 48"/>
        <xdr:cNvSpPr/>
      </xdr:nvSpPr>
      <xdr:spPr>
        <a:xfrm>
          <a:off x="5762625" y="9953625"/>
          <a:ext cx="4219574"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800"/>
            <a:t>ACHTUNG</a:t>
          </a:r>
          <a:r>
            <a:rPr lang="de-DE" sz="800" baseline="0"/>
            <a:t> manchmal gesamter DTV oder nur DTV-SV benötigt / </a:t>
          </a:r>
          <a:r>
            <a:rPr lang="de-DE" sz="800">
              <a:solidFill>
                <a:schemeClr val="dk1"/>
              </a:solidFill>
              <a:latin typeface="+mn-lt"/>
              <a:ea typeface="+mn-ea"/>
              <a:cs typeface="+mn-cs"/>
            </a:rPr>
            <a:t>Nicht zutreffenden Text löschen!</a:t>
          </a:r>
        </a:p>
        <a:p>
          <a:pPr algn="l"/>
          <a:endParaRPr lang="de-DE" sz="800">
            <a:solidFill>
              <a:schemeClr val="dk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323849</xdr:colOff>
      <xdr:row>1</xdr:row>
      <xdr:rowOff>38100</xdr:rowOff>
    </xdr:from>
    <xdr:to>
      <xdr:col>7</xdr:col>
      <xdr:colOff>1152525</xdr:colOff>
      <xdr:row>3</xdr:row>
      <xdr:rowOff>95251</xdr:rowOff>
    </xdr:to>
    <xdr:sp macro="" textlink="">
      <xdr:nvSpPr>
        <xdr:cNvPr id="3" name="Rechteck 2"/>
        <xdr:cNvSpPr/>
      </xdr:nvSpPr>
      <xdr:spPr>
        <a:xfrm>
          <a:off x="6172199" y="238125"/>
          <a:ext cx="3705226" cy="48577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Die</a:t>
          </a:r>
          <a:r>
            <a:rPr lang="de-DE" sz="800" baseline="0"/>
            <a:t> Schutzeinrichtung ist  für die jeweilige Seite in Fahrtrichtung aufzunehmen</a:t>
          </a:r>
        </a:p>
        <a:p>
          <a:pPr algn="l"/>
          <a:endParaRPr lang="de-DE" sz="800" baseline="0"/>
        </a:p>
        <a:p>
          <a:pPr algn="l"/>
          <a:r>
            <a:rPr lang="de-DE" sz="800" b="1" baseline="0">
              <a:solidFill>
                <a:srgbClr val="FF0000"/>
              </a:solidFill>
            </a:rPr>
            <a:t>Beachten Sie die nebenstehenden Felder (sonst rechnen Formeln nicht richtig) ---&gt; </a:t>
          </a:r>
          <a:endParaRPr lang="de-DE" sz="800" b="1">
            <a:solidFill>
              <a:srgbClr val="FF0000"/>
            </a:solidFill>
          </a:endParaRPr>
        </a:p>
      </xdr:txBody>
    </xdr:sp>
    <xdr:clientData fPrintsWithSheet="0"/>
  </xdr:twoCellAnchor>
  <xdr:twoCellAnchor editAs="oneCell">
    <xdr:from>
      <xdr:col>2</xdr:col>
      <xdr:colOff>352424</xdr:colOff>
      <xdr:row>1</xdr:row>
      <xdr:rowOff>19050</xdr:rowOff>
    </xdr:from>
    <xdr:to>
      <xdr:col>4</xdr:col>
      <xdr:colOff>1247775</xdr:colOff>
      <xdr:row>2</xdr:row>
      <xdr:rowOff>209550</xdr:rowOff>
    </xdr:to>
    <xdr:sp macro="" textlink="">
      <xdr:nvSpPr>
        <xdr:cNvPr id="12" name="Rechteck 11"/>
        <xdr:cNvSpPr/>
      </xdr:nvSpPr>
      <xdr:spPr>
        <a:xfrm>
          <a:off x="2114549" y="219075"/>
          <a:ext cx="3638551" cy="39052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de-DE" sz="1100"/>
            <a:t>Nicht benötigte Bereiche löschen! </a:t>
          </a:r>
        </a:p>
        <a:p>
          <a:pPr algn="l"/>
          <a:r>
            <a:rPr lang="de-DE" sz="800"/>
            <a:t>Umbruchvorschau beachten (unter Ansicht); Bereich des blauen Rahmens löschen!</a:t>
          </a:r>
        </a:p>
      </xdr:txBody>
    </xdr:sp>
    <xdr:clientData fPrintsWithSheet="0"/>
  </xdr:twoCellAnchor>
  <xdr:oneCellAnchor>
    <xdr:from>
      <xdr:col>3</xdr:col>
      <xdr:colOff>990599</xdr:colOff>
      <xdr:row>5</xdr:row>
      <xdr:rowOff>104775</xdr:rowOff>
    </xdr:from>
    <xdr:ext cx="2828926" cy="200026"/>
    <xdr:sp macro="" textlink="">
      <xdr:nvSpPr>
        <xdr:cNvPr id="40" name="Rechteck 39"/>
        <xdr:cNvSpPr/>
      </xdr:nvSpPr>
      <xdr:spPr>
        <a:xfrm>
          <a:off x="4152899" y="1085850"/>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1200149</xdr:colOff>
      <xdr:row>12</xdr:row>
      <xdr:rowOff>152400</xdr:rowOff>
    </xdr:from>
    <xdr:ext cx="4448176" cy="152399"/>
    <xdr:sp macro="" textlink="">
      <xdr:nvSpPr>
        <xdr:cNvPr id="41" name="Rechteck 40"/>
        <xdr:cNvSpPr/>
      </xdr:nvSpPr>
      <xdr:spPr>
        <a:xfrm>
          <a:off x="4362449" y="2647950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4</xdr:col>
      <xdr:colOff>466726</xdr:colOff>
      <xdr:row>22</xdr:row>
      <xdr:rowOff>47625</xdr:rowOff>
    </xdr:from>
    <xdr:ext cx="3762374" cy="142874"/>
    <xdr:sp macro="" textlink="">
      <xdr:nvSpPr>
        <xdr:cNvPr id="42" name="Rechteck 41"/>
        <xdr:cNvSpPr/>
      </xdr:nvSpPr>
      <xdr:spPr>
        <a:xfrm>
          <a:off x="4972051" y="28184475"/>
          <a:ext cx="3762374" cy="142874"/>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ACHTUNG</a:t>
          </a:r>
          <a:r>
            <a:rPr lang="de-DE" sz="800" baseline="0"/>
            <a:t> manchmal gesamter DTV oder nur DTV-SV benötigt ... Überschrift anpassen!</a:t>
          </a:r>
          <a:endParaRPr lang="de-DE" sz="800"/>
        </a:p>
      </xdr:txBody>
    </xdr:sp>
    <xdr:clientData fPrintsWithSheet="0"/>
  </xdr:oneCellAnchor>
  <xdr:oneCellAnchor>
    <xdr:from>
      <xdr:col>2</xdr:col>
      <xdr:colOff>1323975</xdr:colOff>
      <xdr:row>12</xdr:row>
      <xdr:rowOff>152399</xdr:rowOff>
    </xdr:from>
    <xdr:ext cx="1171576" cy="171451"/>
    <xdr:sp macro="" textlink="">
      <xdr:nvSpPr>
        <xdr:cNvPr id="43" name="Rechteck 42"/>
        <xdr:cNvSpPr/>
      </xdr:nvSpPr>
      <xdr:spPr>
        <a:xfrm>
          <a:off x="3086100" y="26479499"/>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3</xdr:col>
      <xdr:colOff>19050</xdr:colOff>
      <xdr:row>8</xdr:row>
      <xdr:rowOff>19050</xdr:rowOff>
    </xdr:from>
    <xdr:ext cx="2371726" cy="142875"/>
    <xdr:sp macro="" textlink="">
      <xdr:nvSpPr>
        <xdr:cNvPr id="44" name="Rechteck 43"/>
        <xdr:cNvSpPr/>
      </xdr:nvSpPr>
      <xdr:spPr>
        <a:xfrm>
          <a:off x="3181350" y="256984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38</xdr:row>
      <xdr:rowOff>85725</xdr:rowOff>
    </xdr:from>
    <xdr:ext cx="4400551" cy="133350"/>
    <xdr:sp macro="" textlink="">
      <xdr:nvSpPr>
        <xdr:cNvPr id="45" name="Rechteck 44"/>
        <xdr:cNvSpPr/>
      </xdr:nvSpPr>
      <xdr:spPr>
        <a:xfrm>
          <a:off x="838199" y="3097530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twoCellAnchor>
    <xdr:from>
      <xdr:col>4</xdr:col>
      <xdr:colOff>676275</xdr:colOff>
      <xdr:row>31</xdr:row>
      <xdr:rowOff>0</xdr:rowOff>
    </xdr:from>
    <xdr:to>
      <xdr:col>4</xdr:col>
      <xdr:colOff>676275</xdr:colOff>
      <xdr:row>32</xdr:row>
      <xdr:rowOff>123825</xdr:rowOff>
    </xdr:to>
    <xdr:cxnSp macro="">
      <xdr:nvCxnSpPr>
        <xdr:cNvPr id="46" name="Gerade Verbindung mit Pfeil 45"/>
        <xdr:cNvCxnSpPr/>
      </xdr:nvCxnSpPr>
      <xdr:spPr>
        <a:xfrm flipV="1">
          <a:off x="5181600" y="29594175"/>
          <a:ext cx="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990599</xdr:colOff>
      <xdr:row>45</xdr:row>
      <xdr:rowOff>19050</xdr:rowOff>
    </xdr:from>
    <xdr:ext cx="2828926" cy="200026"/>
    <xdr:sp macro="" textlink="">
      <xdr:nvSpPr>
        <xdr:cNvPr id="47" name="Rechteck 46"/>
        <xdr:cNvSpPr/>
      </xdr:nvSpPr>
      <xdr:spPr>
        <a:xfrm>
          <a:off x="4152899" y="320516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1200149</xdr:colOff>
      <xdr:row>51</xdr:row>
      <xdr:rowOff>152400</xdr:rowOff>
    </xdr:from>
    <xdr:ext cx="4448176" cy="152399"/>
    <xdr:sp macro="" textlink="">
      <xdr:nvSpPr>
        <xdr:cNvPr id="48" name="Rechteck 47"/>
        <xdr:cNvSpPr/>
      </xdr:nvSpPr>
      <xdr:spPr>
        <a:xfrm>
          <a:off x="4362449" y="3318510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4</xdr:col>
      <xdr:colOff>466726</xdr:colOff>
      <xdr:row>61</xdr:row>
      <xdr:rowOff>47625</xdr:rowOff>
    </xdr:from>
    <xdr:ext cx="3762374" cy="142874"/>
    <xdr:sp macro="" textlink="">
      <xdr:nvSpPr>
        <xdr:cNvPr id="49" name="Rechteck 48"/>
        <xdr:cNvSpPr/>
      </xdr:nvSpPr>
      <xdr:spPr>
        <a:xfrm>
          <a:off x="4972051" y="34890075"/>
          <a:ext cx="3762374" cy="142874"/>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ACHTUNG</a:t>
          </a:r>
          <a:r>
            <a:rPr lang="de-DE" sz="800" baseline="0"/>
            <a:t> manchmal gesamter DTV oder nur DTV-SV benötigt ... Überschrift anpassen!</a:t>
          </a:r>
          <a:endParaRPr lang="de-DE" sz="800"/>
        </a:p>
      </xdr:txBody>
    </xdr:sp>
    <xdr:clientData fPrintsWithSheet="0"/>
  </xdr:oneCellAnchor>
  <xdr:oneCellAnchor>
    <xdr:from>
      <xdr:col>2</xdr:col>
      <xdr:colOff>1323975</xdr:colOff>
      <xdr:row>51</xdr:row>
      <xdr:rowOff>152399</xdr:rowOff>
    </xdr:from>
    <xdr:ext cx="1171576" cy="171451"/>
    <xdr:sp macro="" textlink="">
      <xdr:nvSpPr>
        <xdr:cNvPr id="50" name="Rechteck 49"/>
        <xdr:cNvSpPr/>
      </xdr:nvSpPr>
      <xdr:spPr>
        <a:xfrm>
          <a:off x="3086100" y="33185099"/>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3</xdr:col>
      <xdr:colOff>19050</xdr:colOff>
      <xdr:row>47</xdr:row>
      <xdr:rowOff>19050</xdr:rowOff>
    </xdr:from>
    <xdr:ext cx="2371726" cy="142875"/>
    <xdr:sp macro="" textlink="">
      <xdr:nvSpPr>
        <xdr:cNvPr id="51" name="Rechteck 50"/>
        <xdr:cNvSpPr/>
      </xdr:nvSpPr>
      <xdr:spPr>
        <a:xfrm>
          <a:off x="3181350" y="324040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77</xdr:row>
      <xdr:rowOff>85725</xdr:rowOff>
    </xdr:from>
    <xdr:ext cx="4400551" cy="133350"/>
    <xdr:sp macro="" textlink="">
      <xdr:nvSpPr>
        <xdr:cNvPr id="52" name="Rechteck 51"/>
        <xdr:cNvSpPr/>
      </xdr:nvSpPr>
      <xdr:spPr>
        <a:xfrm>
          <a:off x="838199" y="3768090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twoCellAnchor>
    <xdr:from>
      <xdr:col>4</xdr:col>
      <xdr:colOff>676275</xdr:colOff>
      <xdr:row>70</xdr:row>
      <xdr:rowOff>0</xdr:rowOff>
    </xdr:from>
    <xdr:to>
      <xdr:col>4</xdr:col>
      <xdr:colOff>676275</xdr:colOff>
      <xdr:row>71</xdr:row>
      <xdr:rowOff>123825</xdr:rowOff>
    </xdr:to>
    <xdr:cxnSp macro="">
      <xdr:nvCxnSpPr>
        <xdr:cNvPr id="53" name="Gerade Verbindung mit Pfeil 52"/>
        <xdr:cNvCxnSpPr/>
      </xdr:nvCxnSpPr>
      <xdr:spPr>
        <a:xfrm flipV="1">
          <a:off x="5181600" y="36299775"/>
          <a:ext cx="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38100</xdr:colOff>
      <xdr:row>8</xdr:row>
      <xdr:rowOff>9525</xdr:rowOff>
    </xdr:from>
    <xdr:ext cx="2009775" cy="847725"/>
    <xdr:sp macro="" textlink="">
      <xdr:nvSpPr>
        <xdr:cNvPr id="61" name="Rechteck 60"/>
        <xdr:cNvSpPr/>
      </xdr:nvSpPr>
      <xdr:spPr>
        <a:xfrm>
          <a:off x="8763000" y="1457325"/>
          <a:ext cx="2009775" cy="8477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Vor-</a:t>
          </a:r>
          <a:r>
            <a:rPr lang="de-DE" sz="800" baseline="0"/>
            <a:t> und Nachlängen + Längen der Gefahrenstelle werden automatisch ermittelt, wenn Werte entsprechend getrennt erfasst werden, siehe im Blätter "Mittelstreifen unter Brücke"!</a:t>
          </a:r>
        </a:p>
        <a:p>
          <a:pPr algn="l"/>
          <a:r>
            <a:rPr lang="de-DE" sz="800" baseline="0"/>
            <a:t>Ansonsten Werte unten händisch erfassen!</a:t>
          </a:r>
          <a:endParaRPr lang="de-DE" sz="800"/>
        </a:p>
      </xdr:txBody>
    </xdr:sp>
    <xdr:clientData fPrintsWithSheet="0"/>
  </xdr:oneCellAnchor>
  <xdr:oneCellAnchor>
    <xdr:from>
      <xdr:col>7</xdr:col>
      <xdr:colOff>19050</xdr:colOff>
      <xdr:row>47</xdr:row>
      <xdr:rowOff>0</xdr:rowOff>
    </xdr:from>
    <xdr:ext cx="2009775" cy="847725"/>
    <xdr:sp macro="" textlink="">
      <xdr:nvSpPr>
        <xdr:cNvPr id="62" name="Rechteck 61"/>
        <xdr:cNvSpPr/>
      </xdr:nvSpPr>
      <xdr:spPr>
        <a:xfrm>
          <a:off x="8743950" y="32385000"/>
          <a:ext cx="2009775" cy="8477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Vor-</a:t>
          </a:r>
          <a:r>
            <a:rPr lang="de-DE" sz="800" baseline="0"/>
            <a:t> und Nachlängen + Längen der Gefahrenstelle werden automatisch ermittelt, wenn Werte entsprechend getrennt erfasst werden, siehe im Blätter "Mittestreifen unter Brücke"!</a:t>
          </a:r>
        </a:p>
        <a:p>
          <a:pPr algn="l"/>
          <a:r>
            <a:rPr lang="de-DE" sz="800" baseline="0"/>
            <a:t>Ansonsten Werte unten händisch erfassen!</a:t>
          </a:r>
          <a:endParaRPr lang="de-DE" sz="800"/>
        </a:p>
      </xdr:txBody>
    </xdr:sp>
    <xdr:clientData fPrintsWithSheet="0"/>
  </xdr:oneCellAnchor>
  <xdr:oneCellAnchor>
    <xdr:from>
      <xdr:col>3</xdr:col>
      <xdr:colOff>1200148</xdr:colOff>
      <xdr:row>19</xdr:row>
      <xdr:rowOff>57150</xdr:rowOff>
    </xdr:from>
    <xdr:ext cx="2695577" cy="123825"/>
    <xdr:sp macro="" textlink="">
      <xdr:nvSpPr>
        <xdr:cNvPr id="54" name="Rechteck 53"/>
        <xdr:cNvSpPr/>
      </xdr:nvSpPr>
      <xdr:spPr>
        <a:xfrm>
          <a:off x="4362448" y="3286125"/>
          <a:ext cx="2695577"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Wert ablesen aus Bild 2 bis 4 der RPS Nr. 3.3.1.1 --&gt; SOLL</a:t>
          </a:r>
          <a:r>
            <a:rPr lang="de-DE" sz="800" baseline="0"/>
            <a:t>-Wert</a:t>
          </a:r>
          <a:endParaRPr lang="de-DE" sz="800"/>
        </a:p>
      </xdr:txBody>
    </xdr:sp>
    <xdr:clientData fPrintsWithSheet="0"/>
  </xdr:oneCellAnchor>
  <xdr:oneCellAnchor>
    <xdr:from>
      <xdr:col>4</xdr:col>
      <xdr:colOff>0</xdr:colOff>
      <xdr:row>25</xdr:row>
      <xdr:rowOff>1</xdr:rowOff>
    </xdr:from>
    <xdr:ext cx="2352675" cy="161924"/>
    <xdr:sp macro="" textlink="">
      <xdr:nvSpPr>
        <xdr:cNvPr id="55" name="Rechteck 54"/>
        <xdr:cNvSpPr/>
      </xdr:nvSpPr>
      <xdr:spPr>
        <a:xfrm>
          <a:off x="4505325" y="4229101"/>
          <a:ext cx="2352675" cy="161924"/>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Wert entspricht tatsächlichem Abstand --&gt; IST-Wert</a:t>
          </a:r>
        </a:p>
      </xdr:txBody>
    </xdr:sp>
    <xdr:clientData fPrintsWithSheet="0"/>
  </xdr:oneCellAnchor>
  <xdr:oneCellAnchor>
    <xdr:from>
      <xdr:col>3</xdr:col>
      <xdr:colOff>1181100</xdr:colOff>
      <xdr:row>58</xdr:row>
      <xdr:rowOff>47625</xdr:rowOff>
    </xdr:from>
    <xdr:ext cx="2695577" cy="123825"/>
    <xdr:sp macro="" textlink="">
      <xdr:nvSpPr>
        <xdr:cNvPr id="56" name="Rechteck 55"/>
        <xdr:cNvSpPr/>
      </xdr:nvSpPr>
      <xdr:spPr>
        <a:xfrm>
          <a:off x="4343400" y="9658350"/>
          <a:ext cx="2695577" cy="1238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Wert ablesen aus Bild 2 bis 4 der RPS Nr. 3.3.1.1 --&gt; SOLL</a:t>
          </a:r>
          <a:r>
            <a:rPr lang="de-DE" sz="800" baseline="0"/>
            <a:t>-Wert</a:t>
          </a:r>
          <a:endParaRPr lang="de-DE" sz="800"/>
        </a:p>
      </xdr:txBody>
    </xdr:sp>
    <xdr:clientData fPrintsWithSheet="0"/>
  </xdr:oneCellAnchor>
  <xdr:oneCellAnchor>
    <xdr:from>
      <xdr:col>3</xdr:col>
      <xdr:colOff>1323977</xdr:colOff>
      <xdr:row>63</xdr:row>
      <xdr:rowOff>152401</xdr:rowOff>
    </xdr:from>
    <xdr:ext cx="2352675" cy="161924"/>
    <xdr:sp macro="" textlink="">
      <xdr:nvSpPr>
        <xdr:cNvPr id="57" name="Rechteck 56"/>
        <xdr:cNvSpPr/>
      </xdr:nvSpPr>
      <xdr:spPr>
        <a:xfrm>
          <a:off x="4486277" y="10601326"/>
          <a:ext cx="2352675" cy="161924"/>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Wert entspricht tatsächlichem Abstand --&gt; IST-Wert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5</xdr:col>
      <xdr:colOff>323849</xdr:colOff>
      <xdr:row>1</xdr:row>
      <xdr:rowOff>38100</xdr:rowOff>
    </xdr:from>
    <xdr:to>
      <xdr:col>7</xdr:col>
      <xdr:colOff>1152525</xdr:colOff>
      <xdr:row>4</xdr:row>
      <xdr:rowOff>161925</xdr:rowOff>
    </xdr:to>
    <xdr:sp macro="" textlink="">
      <xdr:nvSpPr>
        <xdr:cNvPr id="3" name="Rechteck 2"/>
        <xdr:cNvSpPr/>
      </xdr:nvSpPr>
      <xdr:spPr>
        <a:xfrm>
          <a:off x="6172199" y="238125"/>
          <a:ext cx="3705226" cy="7143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Die</a:t>
          </a:r>
          <a:r>
            <a:rPr lang="de-DE" sz="800" baseline="0"/>
            <a:t> Schutzeinrichtung ist  für die jeweilige Seite in Fahrtrichtung aufzunehmen</a:t>
          </a:r>
        </a:p>
        <a:p>
          <a:pPr algn="l"/>
          <a:endParaRPr lang="de-DE" sz="800" baseline="0"/>
        </a:p>
        <a:p>
          <a:pPr algn="l"/>
          <a:r>
            <a:rPr lang="de-DE" sz="800" b="1" baseline="0">
              <a:solidFill>
                <a:srgbClr val="FF0000"/>
              </a:solidFill>
            </a:rPr>
            <a:t>Beachten Sie die nebenstehenden Felder (sonst rechnen Formeln nicht richtig) ---&gt;</a:t>
          </a:r>
        </a:p>
        <a:p>
          <a:pPr marL="0" marR="0" indent="0" algn="l" defTabSz="914400" eaLnBrk="1" fontAlgn="auto" latinLnBrk="0" hangingPunct="1">
            <a:lnSpc>
              <a:spcPct val="100000"/>
            </a:lnSpc>
            <a:spcBef>
              <a:spcPts val="0"/>
            </a:spcBef>
            <a:spcAft>
              <a:spcPts val="0"/>
            </a:spcAft>
            <a:buClrTx/>
            <a:buSzTx/>
            <a:buFontTx/>
            <a:buNone/>
            <a:tabLst/>
            <a:defRPr/>
          </a:pPr>
          <a:r>
            <a:rPr lang="de-DE" sz="800" b="1" baseline="0">
              <a:solidFill>
                <a:srgbClr val="FF0000"/>
              </a:solidFill>
              <a:latin typeface="+mn-lt"/>
              <a:ea typeface="+mn-ea"/>
              <a:cs typeface="+mn-cs"/>
            </a:rPr>
            <a:t>Es muss in alle Spalten "Vor BW" oder "Nach BW" ein x gesetzt werden, außer das System befindet sich auf dem Bauwerk!</a:t>
          </a:r>
        </a:p>
        <a:p>
          <a:pPr algn="l"/>
          <a:endParaRPr lang="de-DE" sz="800" b="1">
            <a:solidFill>
              <a:srgbClr val="FF0000"/>
            </a:solidFill>
          </a:endParaRPr>
        </a:p>
      </xdr:txBody>
    </xdr:sp>
    <xdr:clientData fPrintsWithSheet="0"/>
  </xdr:twoCellAnchor>
  <xdr:twoCellAnchor editAs="oneCell">
    <xdr:from>
      <xdr:col>2</xdr:col>
      <xdr:colOff>352424</xdr:colOff>
      <xdr:row>1</xdr:row>
      <xdr:rowOff>19050</xdr:rowOff>
    </xdr:from>
    <xdr:to>
      <xdr:col>4</xdr:col>
      <xdr:colOff>1247775</xdr:colOff>
      <xdr:row>2</xdr:row>
      <xdr:rowOff>209550</xdr:rowOff>
    </xdr:to>
    <xdr:sp macro="" textlink="">
      <xdr:nvSpPr>
        <xdr:cNvPr id="12" name="Rechteck 11"/>
        <xdr:cNvSpPr/>
      </xdr:nvSpPr>
      <xdr:spPr>
        <a:xfrm>
          <a:off x="2114549" y="219075"/>
          <a:ext cx="3638551" cy="39052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de-DE" sz="1100"/>
            <a:t>Nicht benötigte Bereiche löschen! </a:t>
          </a:r>
        </a:p>
        <a:p>
          <a:pPr algn="l"/>
          <a:r>
            <a:rPr lang="de-DE" sz="800"/>
            <a:t>Umbruchvorschau beachten (unter Ansicht); Bereich des blauen Rahmens löschen!</a:t>
          </a:r>
        </a:p>
      </xdr:txBody>
    </xdr:sp>
    <xdr:clientData fPrintsWithSheet="0"/>
  </xdr:twoCellAnchor>
  <xdr:oneCellAnchor>
    <xdr:from>
      <xdr:col>3</xdr:col>
      <xdr:colOff>1085849</xdr:colOff>
      <xdr:row>5</xdr:row>
      <xdr:rowOff>104775</xdr:rowOff>
    </xdr:from>
    <xdr:ext cx="2828926" cy="200026"/>
    <xdr:sp macro="" textlink="">
      <xdr:nvSpPr>
        <xdr:cNvPr id="32" name="Rechteck 31"/>
        <xdr:cNvSpPr/>
      </xdr:nvSpPr>
      <xdr:spPr>
        <a:xfrm>
          <a:off x="4248149" y="19907250"/>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28574</xdr:colOff>
      <xdr:row>12</xdr:row>
      <xdr:rowOff>0</xdr:rowOff>
    </xdr:from>
    <xdr:ext cx="4448176" cy="152399"/>
    <xdr:sp macro="" textlink="">
      <xdr:nvSpPr>
        <xdr:cNvPr id="33" name="Rechteck 32"/>
        <xdr:cNvSpPr/>
      </xdr:nvSpPr>
      <xdr:spPr>
        <a:xfrm>
          <a:off x="3190874" y="20916900"/>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38100</xdr:colOff>
      <xdr:row>12</xdr:row>
      <xdr:rowOff>19049</xdr:rowOff>
    </xdr:from>
    <xdr:ext cx="1171576" cy="171451"/>
    <xdr:sp macro="" textlink="">
      <xdr:nvSpPr>
        <xdr:cNvPr id="36" name="Rechteck 35"/>
        <xdr:cNvSpPr/>
      </xdr:nvSpPr>
      <xdr:spPr>
        <a:xfrm>
          <a:off x="1800225" y="20935949"/>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2</xdr:col>
      <xdr:colOff>133350</xdr:colOff>
      <xdr:row>8</xdr:row>
      <xdr:rowOff>19050</xdr:rowOff>
    </xdr:from>
    <xdr:ext cx="2371726" cy="142875"/>
    <xdr:sp macro="" textlink="">
      <xdr:nvSpPr>
        <xdr:cNvPr id="37" name="Rechteck 36"/>
        <xdr:cNvSpPr/>
      </xdr:nvSpPr>
      <xdr:spPr>
        <a:xfrm>
          <a:off x="1895475" y="202882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32</xdr:row>
      <xdr:rowOff>85725</xdr:rowOff>
    </xdr:from>
    <xdr:ext cx="4400551" cy="133350"/>
    <xdr:sp macro="" textlink="">
      <xdr:nvSpPr>
        <xdr:cNvPr id="38" name="Rechteck 37"/>
        <xdr:cNvSpPr/>
      </xdr:nvSpPr>
      <xdr:spPr>
        <a:xfrm>
          <a:off x="838199" y="2426970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oneCellAnchor>
    <xdr:from>
      <xdr:col>7</xdr:col>
      <xdr:colOff>952499</xdr:colOff>
      <xdr:row>29</xdr:row>
      <xdr:rowOff>19051</xdr:rowOff>
    </xdr:from>
    <xdr:ext cx="2819401" cy="285749"/>
    <xdr:sp macro="" textlink="">
      <xdr:nvSpPr>
        <xdr:cNvPr id="39" name="Rechteck 38"/>
        <xdr:cNvSpPr/>
      </xdr:nvSpPr>
      <xdr:spPr>
        <a:xfrm>
          <a:off x="9677399" y="23717251"/>
          <a:ext cx="2819401" cy="28574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Diese letzten beiden Tests</a:t>
          </a:r>
          <a:r>
            <a:rPr lang="de-DE" sz="800" baseline="0"/>
            <a:t> sind nur bei kurzen Bauwerken relevant und können ggf. gelöscht werden (z.B. bei überschütteten BW)</a:t>
          </a:r>
          <a:endParaRPr lang="de-DE" sz="800"/>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5</xdr:col>
      <xdr:colOff>323849</xdr:colOff>
      <xdr:row>1</xdr:row>
      <xdr:rowOff>38100</xdr:rowOff>
    </xdr:from>
    <xdr:to>
      <xdr:col>7</xdr:col>
      <xdr:colOff>1152525</xdr:colOff>
      <xdr:row>3</xdr:row>
      <xdr:rowOff>95251</xdr:rowOff>
    </xdr:to>
    <xdr:sp macro="" textlink="">
      <xdr:nvSpPr>
        <xdr:cNvPr id="3" name="Rechteck 2"/>
        <xdr:cNvSpPr/>
      </xdr:nvSpPr>
      <xdr:spPr>
        <a:xfrm>
          <a:off x="6172199" y="238125"/>
          <a:ext cx="3705226" cy="48577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Die</a:t>
          </a:r>
          <a:r>
            <a:rPr lang="de-DE" sz="800" baseline="0"/>
            <a:t> Schutzeinrichtung ist  für die jeweilige Seite in Fahrtrichtung aufzunehmen</a:t>
          </a:r>
        </a:p>
        <a:p>
          <a:pPr algn="l"/>
          <a:endParaRPr lang="de-DE" sz="800" baseline="0"/>
        </a:p>
        <a:p>
          <a:pPr algn="l"/>
          <a:r>
            <a:rPr lang="de-DE" sz="800" b="1" baseline="0">
              <a:solidFill>
                <a:srgbClr val="FF0000"/>
              </a:solidFill>
            </a:rPr>
            <a:t>Beachten Sie die nebenstehenden Felder (sonst rechnen Formeln nicht richtig) ---&gt; </a:t>
          </a:r>
          <a:endParaRPr lang="de-DE" sz="800" b="1">
            <a:solidFill>
              <a:srgbClr val="FF0000"/>
            </a:solidFill>
          </a:endParaRPr>
        </a:p>
      </xdr:txBody>
    </xdr:sp>
    <xdr:clientData fPrintsWithSheet="0"/>
  </xdr:twoCellAnchor>
  <xdr:twoCellAnchor editAs="oneCell">
    <xdr:from>
      <xdr:col>2</xdr:col>
      <xdr:colOff>352424</xdr:colOff>
      <xdr:row>1</xdr:row>
      <xdr:rowOff>19050</xdr:rowOff>
    </xdr:from>
    <xdr:to>
      <xdr:col>4</xdr:col>
      <xdr:colOff>1247775</xdr:colOff>
      <xdr:row>2</xdr:row>
      <xdr:rowOff>209550</xdr:rowOff>
    </xdr:to>
    <xdr:sp macro="" textlink="">
      <xdr:nvSpPr>
        <xdr:cNvPr id="12" name="Rechteck 11"/>
        <xdr:cNvSpPr/>
      </xdr:nvSpPr>
      <xdr:spPr>
        <a:xfrm>
          <a:off x="2114549" y="219075"/>
          <a:ext cx="3638551" cy="39052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de-DE" sz="1100"/>
            <a:t>Nicht benötigte Bereiche löschen! </a:t>
          </a:r>
        </a:p>
        <a:p>
          <a:pPr algn="l"/>
          <a:r>
            <a:rPr lang="de-DE" sz="800"/>
            <a:t>Umbruchvorschau beachten (unter Ansicht); Bereich des blauen Rahmens löschen!</a:t>
          </a:r>
        </a:p>
      </xdr:txBody>
    </xdr:sp>
    <xdr:clientData fPrintsWithSheet="0"/>
  </xdr:twoCellAnchor>
  <xdr:oneCellAnchor>
    <xdr:from>
      <xdr:col>3</xdr:col>
      <xdr:colOff>990599</xdr:colOff>
      <xdr:row>6</xdr:row>
      <xdr:rowOff>19050</xdr:rowOff>
    </xdr:from>
    <xdr:ext cx="2828926" cy="200026"/>
    <xdr:sp macro="" textlink="">
      <xdr:nvSpPr>
        <xdr:cNvPr id="54" name="Rechteck 53"/>
        <xdr:cNvSpPr/>
      </xdr:nvSpPr>
      <xdr:spPr>
        <a:xfrm>
          <a:off x="4152899" y="387572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1200149</xdr:colOff>
      <xdr:row>13</xdr:row>
      <xdr:rowOff>152400</xdr:rowOff>
    </xdr:from>
    <xdr:ext cx="4448176" cy="152399"/>
    <xdr:sp macro="" textlink="">
      <xdr:nvSpPr>
        <xdr:cNvPr id="55" name="Rechteck 54"/>
        <xdr:cNvSpPr/>
      </xdr:nvSpPr>
      <xdr:spPr>
        <a:xfrm>
          <a:off x="4362449" y="40052625"/>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1323975</xdr:colOff>
      <xdr:row>13</xdr:row>
      <xdr:rowOff>152399</xdr:rowOff>
    </xdr:from>
    <xdr:ext cx="1171576" cy="171451"/>
    <xdr:sp macro="" textlink="">
      <xdr:nvSpPr>
        <xdr:cNvPr id="57" name="Rechteck 56"/>
        <xdr:cNvSpPr/>
      </xdr:nvSpPr>
      <xdr:spPr>
        <a:xfrm>
          <a:off x="3086100" y="40052624"/>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3</xdr:col>
      <xdr:colOff>19050</xdr:colOff>
      <xdr:row>8</xdr:row>
      <xdr:rowOff>19050</xdr:rowOff>
    </xdr:from>
    <xdr:ext cx="2371726" cy="142875"/>
    <xdr:sp macro="" textlink="">
      <xdr:nvSpPr>
        <xdr:cNvPr id="58" name="Rechteck 57"/>
        <xdr:cNvSpPr/>
      </xdr:nvSpPr>
      <xdr:spPr>
        <a:xfrm>
          <a:off x="3181350" y="391096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35</xdr:row>
      <xdr:rowOff>85725</xdr:rowOff>
    </xdr:from>
    <xdr:ext cx="4400551" cy="133350"/>
    <xdr:sp macro="" textlink="">
      <xdr:nvSpPr>
        <xdr:cNvPr id="59" name="Rechteck 58"/>
        <xdr:cNvSpPr/>
      </xdr:nvSpPr>
      <xdr:spPr>
        <a:xfrm>
          <a:off x="838199" y="4373880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oneCellAnchor>
    <xdr:from>
      <xdr:col>6</xdr:col>
      <xdr:colOff>1428749</xdr:colOff>
      <xdr:row>8</xdr:row>
      <xdr:rowOff>133350</xdr:rowOff>
    </xdr:from>
    <xdr:ext cx="2009775" cy="847725"/>
    <xdr:sp macro="" textlink="">
      <xdr:nvSpPr>
        <xdr:cNvPr id="60" name="Rechteck 59"/>
        <xdr:cNvSpPr/>
      </xdr:nvSpPr>
      <xdr:spPr>
        <a:xfrm>
          <a:off x="8696324" y="1581150"/>
          <a:ext cx="2009775" cy="8477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Vor-</a:t>
          </a:r>
          <a:r>
            <a:rPr lang="de-DE" sz="800" baseline="0"/>
            <a:t> und Nachlängen + Längen der Gefahrenstelle werden automatisch ermittelt, wenn Werte entsprechend diesem Beispiel getrennt erfasst werden.</a:t>
          </a:r>
        </a:p>
        <a:p>
          <a:pPr algn="l"/>
          <a:endParaRPr lang="de-DE" sz="800" baseline="0"/>
        </a:p>
        <a:p>
          <a:pPr algn="l"/>
          <a:r>
            <a:rPr lang="de-DE" sz="800" baseline="0"/>
            <a:t>Ansonsten Werte unten händisch erfassen!</a:t>
          </a:r>
          <a:endParaRPr lang="de-DE" sz="800"/>
        </a:p>
      </xdr:txBody>
    </xdr:sp>
    <xdr:clientData fPrintsWithSheet="0"/>
  </xdr:oneCellAnchor>
  <xdr:oneCellAnchor>
    <xdr:from>
      <xdr:col>3</xdr:col>
      <xdr:colOff>990599</xdr:colOff>
      <xdr:row>42</xdr:row>
      <xdr:rowOff>19050</xdr:rowOff>
    </xdr:from>
    <xdr:ext cx="2828926" cy="200026"/>
    <xdr:sp macro="" textlink="">
      <xdr:nvSpPr>
        <xdr:cNvPr id="63" name="Rechteck 62"/>
        <xdr:cNvSpPr/>
      </xdr:nvSpPr>
      <xdr:spPr>
        <a:xfrm>
          <a:off x="4152899" y="44815125"/>
          <a:ext cx="2828926" cy="200026"/>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Werte zB aus Hinweisblatt "RPS09, Ist-Werte" nehmen</a:t>
          </a:r>
        </a:p>
      </xdr:txBody>
    </xdr:sp>
    <xdr:clientData fPrintsWithSheet="0"/>
  </xdr:oneCellAnchor>
  <xdr:oneCellAnchor>
    <xdr:from>
      <xdr:col>3</xdr:col>
      <xdr:colOff>1200149</xdr:colOff>
      <xdr:row>49</xdr:row>
      <xdr:rowOff>152400</xdr:rowOff>
    </xdr:from>
    <xdr:ext cx="4448176" cy="152399"/>
    <xdr:sp macro="" textlink="">
      <xdr:nvSpPr>
        <xdr:cNvPr id="64" name="Rechteck 63"/>
        <xdr:cNvSpPr/>
      </xdr:nvSpPr>
      <xdr:spPr>
        <a:xfrm>
          <a:off x="4362449" y="46110525"/>
          <a:ext cx="4448176" cy="152399"/>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&lt;-- neue Zeile</a:t>
          </a:r>
          <a:r>
            <a:rPr lang="de-DE" sz="800" baseline="0"/>
            <a:t>: diese Zeile oder oberhalb   markieren und rechte Maus  "Zellen einfügen" (wegen Formlen)</a:t>
          </a:r>
          <a:endParaRPr lang="de-DE" sz="800"/>
        </a:p>
      </xdr:txBody>
    </xdr:sp>
    <xdr:clientData fPrintsWithSheet="0"/>
  </xdr:oneCellAnchor>
  <xdr:oneCellAnchor>
    <xdr:from>
      <xdr:col>2</xdr:col>
      <xdr:colOff>1323975</xdr:colOff>
      <xdr:row>49</xdr:row>
      <xdr:rowOff>152399</xdr:rowOff>
    </xdr:from>
    <xdr:ext cx="1171576" cy="171451"/>
    <xdr:sp macro="" textlink="">
      <xdr:nvSpPr>
        <xdr:cNvPr id="66" name="Rechteck 65"/>
        <xdr:cNvSpPr/>
      </xdr:nvSpPr>
      <xdr:spPr>
        <a:xfrm>
          <a:off x="3086100" y="46110524"/>
          <a:ext cx="1171576" cy="171451"/>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a:t>
          </a:r>
        </a:p>
      </xdr:txBody>
    </xdr:sp>
    <xdr:clientData fPrintsWithSheet="0"/>
  </xdr:oneCellAnchor>
  <xdr:oneCellAnchor>
    <xdr:from>
      <xdr:col>3</xdr:col>
      <xdr:colOff>19050</xdr:colOff>
      <xdr:row>44</xdr:row>
      <xdr:rowOff>19050</xdr:rowOff>
    </xdr:from>
    <xdr:ext cx="2371726" cy="142875"/>
    <xdr:sp macro="" textlink="">
      <xdr:nvSpPr>
        <xdr:cNvPr id="67" name="Rechteck 66"/>
        <xdr:cNvSpPr/>
      </xdr:nvSpPr>
      <xdr:spPr>
        <a:xfrm>
          <a:off x="3181350" y="45167550"/>
          <a:ext cx="2371726" cy="14287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Nicht weiter ausfüllen! keine Zeile oberhalb einfügen!</a:t>
          </a:r>
        </a:p>
      </xdr:txBody>
    </xdr:sp>
    <xdr:clientData fPrintsWithSheet="0"/>
  </xdr:oneCellAnchor>
  <xdr:oneCellAnchor>
    <xdr:from>
      <xdr:col>1</xdr:col>
      <xdr:colOff>419099</xdr:colOff>
      <xdr:row>72</xdr:row>
      <xdr:rowOff>85725</xdr:rowOff>
    </xdr:from>
    <xdr:ext cx="4400551" cy="133350"/>
    <xdr:sp macro="" textlink="">
      <xdr:nvSpPr>
        <xdr:cNvPr id="68" name="Rechteck 67"/>
        <xdr:cNvSpPr/>
      </xdr:nvSpPr>
      <xdr:spPr>
        <a:xfrm>
          <a:off x="838199" y="49796700"/>
          <a:ext cx="4400551" cy="133350"/>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lIns="36000" tIns="18000" rIns="36000" bIns="18000" rtlCol="0" anchor="t"/>
        <a:lstStyle/>
        <a:p>
          <a:pPr algn="l"/>
          <a:r>
            <a:rPr lang="de-DE" sz="800"/>
            <a:t>Kurzer</a:t>
          </a:r>
          <a:r>
            <a:rPr lang="de-DE" sz="800" baseline="0"/>
            <a:t> Text! Max 2 Zeilen ... ggf können die Problemwerte oberhalb  farblich/fett markiert werden</a:t>
          </a:r>
          <a:endParaRPr lang="de-DE" sz="800"/>
        </a:p>
      </xdr:txBody>
    </xdr:sp>
    <xdr:clientData fPrintsWithSheet="0"/>
  </xdr:oneCellAnchor>
  <xdr:oneCellAnchor>
    <xdr:from>
      <xdr:col>6</xdr:col>
      <xdr:colOff>1428749</xdr:colOff>
      <xdr:row>44</xdr:row>
      <xdr:rowOff>57150</xdr:rowOff>
    </xdr:from>
    <xdr:ext cx="2009775" cy="847725"/>
    <xdr:sp macro="" textlink="">
      <xdr:nvSpPr>
        <xdr:cNvPr id="69" name="Rechteck 68"/>
        <xdr:cNvSpPr/>
      </xdr:nvSpPr>
      <xdr:spPr>
        <a:xfrm>
          <a:off x="8696324" y="45205650"/>
          <a:ext cx="2009775" cy="847725"/>
        </a:xfrm>
        <a:prstGeom prst="rect">
          <a:avLst/>
        </a:prstGeom>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de-DE" sz="800"/>
            <a:t>Vor-</a:t>
          </a:r>
          <a:r>
            <a:rPr lang="de-DE" sz="800" baseline="0"/>
            <a:t> und Nachlängen + Längen der Gefahrenstelle werden automatisch ermittelt, wenn Werte entsprechend diesem Beispiel getrennt erfasst werden.</a:t>
          </a:r>
        </a:p>
        <a:p>
          <a:pPr algn="l"/>
          <a:endParaRPr lang="de-DE" sz="800" baseline="0"/>
        </a:p>
        <a:p>
          <a:pPr algn="l"/>
          <a:r>
            <a:rPr lang="de-DE" sz="800" baseline="0"/>
            <a:t>Ansonsten Werte unten händisch erfassen!</a:t>
          </a:r>
          <a:endParaRPr lang="de-DE" sz="800"/>
        </a:p>
      </xdr:txBody>
    </xdr:sp>
    <xdr:clientData fPrintsWithSheet="0"/>
  </xdr:oneCellAnchor>
</xdr:wsDr>
</file>

<file path=xl/tables/table1.xml><?xml version="1.0" encoding="utf-8"?>
<table xmlns="http://schemas.openxmlformats.org/spreadsheetml/2006/main" id="1" name="Tabelle1" displayName="Tabelle1" ref="B7:R17" totalsRowShown="0" headerRowDxfId="158" dataDxfId="157">
  <tableColumns count="17">
    <tableColumn id="1" name="System" dataDxfId="156"/>
    <tableColumn id="2" name="Geschraubt (auf BW)" dataDxfId="155"/>
    <tableColumn id="3" name="Aufhaltestufe" dataDxfId="154"/>
    <tableColumn id="4" name="Wirkungsbereich" dataDxfId="153"/>
    <tableColumn id="5" name="Wirkt mit Geländer?" dataDxfId="152"/>
    <tableColumn id="6" name="Mindestlänge [m]" dataDxfId="151"/>
    <tableColumn id="7" name="Länge gemessen [m]" dataDxfId="150"/>
    <tableColumn id="8" name="." dataDxfId="149"/>
    <tableColumn id="9" name="Vor BW" dataDxfId="148"/>
    <tableColumn id="10" name="Nach BW" dataDxfId="147"/>
    <tableColumn id="11" name="AH-Stufe erfüllt?" dataDxfId="146"/>
    <tableColumn id="12" name="Auf BW" dataDxfId="145">
      <calculatedColumnFormula>IF(OR(LEFT(LOWER(C8),1)="n",J8="x",K8="x"),"","x")</calculatedColumnFormula>
    </tableColumn>
    <tableColumn id="13" name="L1 erreicht?" dataDxfId="144">
      <calculatedColumnFormula>IF(AND(M8&lt;&gt;"",H8&gt;G8),"x","")</calculatedColumnFormula>
    </tableColumn>
    <tableColumn id="14" name="AH vor BW?" dataDxfId="143">
      <calculatedColumnFormula>IF(AND(L8="x",M8="",J8="x"),"x","")</calculatedColumnFormula>
    </tableColumn>
    <tableColumn id="15" name="AH nach BW?" dataDxfId="142">
      <calculatedColumnFormula>IF(AND(L8="x",M8="",K8="x"),"x","")</calculatedColumnFormula>
    </tableColumn>
    <tableColumn id="16" name="MinL AErf Vor" dataDxfId="141">
      <calculatedColumnFormula>IF(AND(J8="x",L8="x"),G8,)</calculatedColumnFormula>
    </tableColumn>
    <tableColumn id="17" name="MinL AErf Nach" dataDxfId="140">
      <calculatedColumnFormula>IF(AND(K8="x",L8="x"),G8,)</calculatedColumnFormula>
    </tableColumn>
  </tableColumns>
  <tableStyleInfo showFirstColumn="0" showLastColumn="0" showRowStripes="1" showColumnStripes="0"/>
</table>
</file>

<file path=xl/tables/table2.xml><?xml version="1.0" encoding="utf-8"?>
<table xmlns="http://schemas.openxmlformats.org/spreadsheetml/2006/main" id="2" name="Tabelle2" displayName="Tabelle2" ref="B47:R57" totalsRowShown="0" headerRowDxfId="139" dataDxfId="138">
  <tableColumns count="17">
    <tableColumn id="1" name="System" dataDxfId="137"/>
    <tableColumn id="2" name="Geschraubt (auf BW)" dataDxfId="136"/>
    <tableColumn id="3" name="Aufhaltestufe" dataDxfId="135"/>
    <tableColumn id="4" name="Wirkungsbereich" dataDxfId="134"/>
    <tableColumn id="5" name="Wirkt mit Geländer?" dataDxfId="133"/>
    <tableColumn id="6" name="Mindestlänge [m]" dataDxfId="132"/>
    <tableColumn id="7" name="Länge gemessen [m]" dataDxfId="131"/>
    <tableColumn id="8" name="." dataDxfId="130"/>
    <tableColumn id="9" name="Vor BW" dataDxfId="129"/>
    <tableColumn id="10" name="Nach BW" dataDxfId="128"/>
    <tableColumn id="11" name="AH-Stufe erfüllt?" dataDxfId="127"/>
    <tableColumn id="12" name="Auf BW" dataDxfId="126">
      <calculatedColumnFormula>IF(OR(LEFT(LOWER(C48),1)="n",J48="x",K48="x"),"","x")</calculatedColumnFormula>
    </tableColumn>
    <tableColumn id="13" name="L1 erreicht?" dataDxfId="125">
      <calculatedColumnFormula>IF(AND(M48&lt;&gt;"",H48&gt;G48),"x","")</calculatedColumnFormula>
    </tableColumn>
    <tableColumn id="14" name="AH vor BW?" dataDxfId="124">
      <calculatedColumnFormula>IF(AND(L48="x",M48="",J48="x"),"x","")</calculatedColumnFormula>
    </tableColumn>
    <tableColumn id="15" name="AH nach BW?" dataDxfId="123">
      <calculatedColumnFormula>IF(AND(L48="x",M48="",K48="x"),"x","")</calculatedColumnFormula>
    </tableColumn>
    <tableColumn id="16" name="MinL AErf Vor" dataDxfId="122">
      <calculatedColumnFormula>IF(AND(J48="x",L48="x"),G48,)</calculatedColumnFormula>
    </tableColumn>
    <tableColumn id="17" name="MinL AErf Nach" dataDxfId="121">
      <calculatedColumnFormula>IF(AND(K48="x",L48="x"),G48,)</calculatedColumnFormula>
    </tableColumn>
  </tableColumns>
  <tableStyleInfo showFirstColumn="0" showLastColumn="0" showRowStripes="1" showColumnStripes="0"/>
</table>
</file>

<file path=xl/tables/table3.xml><?xml version="1.0" encoding="utf-8"?>
<table xmlns="http://schemas.openxmlformats.org/spreadsheetml/2006/main" id="11" name="Tabelle312" displayName="Tabelle312" ref="B8:R15" totalsRowShown="0" headerRowDxfId="120" dataDxfId="119">
  <tableColumns count="17">
    <tableColumn id="1" name="System" dataDxfId="118"/>
    <tableColumn id="2" name="Geschraubt (auf BW)" dataDxfId="117"/>
    <tableColumn id="3" name="Aufhaltestufe" dataDxfId="116"/>
    <tableColumn id="4" name="Wirkungsbereich" dataDxfId="115"/>
    <tableColumn id="5" name="Wirkt mit Geländer?" dataDxfId="114"/>
    <tableColumn id="6" name="Mindestlänge [m]" dataDxfId="113"/>
    <tableColumn id="7" name="Länge gemessen [m]" dataDxfId="112"/>
    <tableColumn id="8" name="." dataDxfId="111"/>
    <tableColumn id="9" name="Vor BW" dataDxfId="110"/>
    <tableColumn id="10" name="Nach BW" dataDxfId="109"/>
    <tableColumn id="11" name="AH-Stufe erfüllt?" dataDxfId="108"/>
    <tableColumn id="12" name="Auf BW" dataDxfId="107">
      <calculatedColumnFormula>IF(OR(LEFT(LOWER(C9),1)="n",J9="x",K9="x"),"","x")</calculatedColumnFormula>
    </tableColumn>
    <tableColumn id="13" name="L1 erreicht?" dataDxfId="106">
      <calculatedColumnFormula>IF(AND(M9&lt;&gt;"",H9&gt;G9),"x","")</calculatedColumnFormula>
    </tableColumn>
    <tableColumn id="14" name="AH vor BW?" dataDxfId="105">
      <calculatedColumnFormula>IF(AND(L9="x",M9="",J9="x"),"x","")</calculatedColumnFormula>
    </tableColumn>
    <tableColumn id="15" name="AH nach BW?" dataDxfId="104">
      <calculatedColumnFormula>IF(AND(L9="x",M9="",K9="x"),"x","")</calculatedColumnFormula>
    </tableColumn>
    <tableColumn id="16" name="MinL AErf Vor" dataDxfId="103">
      <calculatedColumnFormula>IF(AND(J9="x",L9="x"),G9,)</calculatedColumnFormula>
    </tableColumn>
    <tableColumn id="17" name="MinL AErf Nach" dataDxfId="102">
      <calculatedColumnFormula>IF(AND(K9="x",L9="x"),G9,)</calculatedColumnFormula>
    </tableColumn>
  </tableColumns>
  <tableStyleInfo showFirstColumn="0" showLastColumn="0" showRowStripes="1" showColumnStripes="0"/>
</table>
</file>

<file path=xl/tables/table4.xml><?xml version="1.0" encoding="utf-8"?>
<table xmlns="http://schemas.openxmlformats.org/spreadsheetml/2006/main" id="41" name="Tabelle31242" displayName="Tabelle31242" ref="B46:R53" totalsRowShown="0" headerRowDxfId="101" dataDxfId="100">
  <tableColumns count="17">
    <tableColumn id="1" name="System" dataDxfId="99"/>
    <tableColumn id="2" name="Geschraubt (auf BW)" dataDxfId="98"/>
    <tableColumn id="3" name="Aufhaltestufe" dataDxfId="97"/>
    <tableColumn id="4" name="Wirkungsbereich" dataDxfId="96"/>
    <tableColumn id="5" name="Wirkt mit Geländer?" dataDxfId="95"/>
    <tableColumn id="6" name="Mindestlänge [m]" dataDxfId="94"/>
    <tableColumn id="7" name="Länge gemessen [m]" dataDxfId="93"/>
    <tableColumn id="8" name="." dataDxfId="92"/>
    <tableColumn id="9" name="Vor BW" dataDxfId="91"/>
    <tableColumn id="10" name="Nach BW" dataDxfId="90"/>
    <tableColumn id="11" name="AH-Stufe erfüllt?" dataDxfId="89"/>
    <tableColumn id="12" name="Auf BW" dataDxfId="88">
      <calculatedColumnFormula>IF(OR(LEFT(LOWER(C47),1)="n",J47="x",K47="x"),"","x")</calculatedColumnFormula>
    </tableColumn>
    <tableColumn id="13" name="L1 erreicht?" dataDxfId="87">
      <calculatedColumnFormula>IF(AND(M47&lt;&gt;"",H47&gt;G47),"x","")</calculatedColumnFormula>
    </tableColumn>
    <tableColumn id="14" name="AH vor BW?" dataDxfId="86">
      <calculatedColumnFormula>IF(AND(L47="x",M47="",J47="x"),"x","")</calculatedColumnFormula>
    </tableColumn>
    <tableColumn id="15" name="AH nach BW?" dataDxfId="85">
      <calculatedColumnFormula>IF(AND(L47="x",M47="",K47="x"),"x","")</calculatedColumnFormula>
    </tableColumn>
    <tableColumn id="16" name="MinL AErf Vor" dataDxfId="84">
      <calculatedColumnFormula>IF(AND(J47="x",L47="x"),G47,)</calculatedColumnFormula>
    </tableColumn>
    <tableColumn id="17" name="MinL AErf Nach" dataDxfId="83">
      <calculatedColumnFormula>IF(AND(K47="x",L47="x"),G47,)</calculatedColumnFormula>
    </tableColumn>
  </tableColumns>
  <tableStyleInfo showFirstColumn="0" showLastColumn="0" showRowStripes="1" showColumnStripes="0"/>
</table>
</file>

<file path=xl/tables/table5.xml><?xml version="1.0" encoding="utf-8"?>
<table xmlns="http://schemas.openxmlformats.org/spreadsheetml/2006/main" id="21" name="Tabelle51422" displayName="Tabelle51422" ref="C8:Q14" totalsRowShown="0" headerRowDxfId="82" dataDxfId="81">
  <tableColumns count="15">
    <tableColumn id="1" name="System" dataDxfId="80"/>
    <tableColumn id="2" name="Aufhaltestufe" dataDxfId="79"/>
    <tableColumn id="3" name="Wirkungsbereich" dataDxfId="78"/>
    <tableColumn id="4" name="Mindestlänge [m]" dataDxfId="77"/>
    <tableColumn id="5" name="Länge gemessen [m]" dataDxfId="76"/>
    <tableColumn id="6" name="x"/>
    <tableColumn id="7" name="´" dataDxfId="75"/>
    <tableColumn id="8" name="Vor GStelle" dataDxfId="74"/>
    <tableColumn id="9" name="Nach GStelle" dataDxfId="73"/>
    <tableColumn id="10" name="AH-Stufe erfüllt?" dataDxfId="72"/>
    <tableColumn id="11" name="Rest" dataDxfId="71">
      <calculatedColumnFormula>IF(AND(J9="",K9=""),"x","")</calculatedColumnFormula>
    </tableColumn>
    <tableColumn id="12" name="AH vor GS?" dataDxfId="70">
      <calculatedColumnFormula>IF(AND(L9="x",M9="",J9="x"),"x","")</calculatedColumnFormula>
    </tableColumn>
    <tableColumn id="13" name="AH nach GS?" dataDxfId="69">
      <calculatedColumnFormula>IF(AND(L9="x",M9="",K9="x"),"x","")</calculatedColumnFormula>
    </tableColumn>
    <tableColumn id="14" name="MinL AErf Vor" dataDxfId="68">
      <calculatedColumnFormula>IF(AND(J9="x",L9="x"),F9,)</calculatedColumnFormula>
    </tableColumn>
    <tableColumn id="15" name="MinL AErf Nach" dataDxfId="67">
      <calculatedColumnFormula>IF(AND(K9="x",L9="x"),F9,)</calculatedColumnFormula>
    </tableColumn>
  </tableColumns>
  <tableStyleInfo showFirstColumn="0" showLastColumn="0" showRowStripes="1" showColumnStripes="0"/>
</table>
</file>

<file path=xl/tables/table6.xml><?xml version="1.0" encoding="utf-8"?>
<table xmlns="http://schemas.openxmlformats.org/spreadsheetml/2006/main" id="22" name="Tabelle61523" displayName="Tabelle61523" ref="C47:Q53" totalsRowShown="0" headerRowDxfId="66" dataDxfId="65">
  <tableColumns count="15">
    <tableColumn id="1" name="System" dataDxfId="64"/>
    <tableColumn id="2" name="Aufhaltestufe" dataDxfId="63"/>
    <tableColumn id="3" name="Wirkungsbereich" dataDxfId="62"/>
    <tableColumn id="4" name="Mindestlänge [m]" dataDxfId="61"/>
    <tableColumn id="5" name="Länge gemessen [m]" dataDxfId="60"/>
    <tableColumn id="6" name="."/>
    <tableColumn id="7" name=".2" dataDxfId="59"/>
    <tableColumn id="8" name="Vor GStelle" dataDxfId="58"/>
    <tableColumn id="9" name="Nach GStelle" dataDxfId="57"/>
    <tableColumn id="10" name="AH-Stufe erfüllt?" dataDxfId="56"/>
    <tableColumn id="11" name="Rest" dataDxfId="55">
      <calculatedColumnFormula>IF(AND(J48="",K48=""),"x","")</calculatedColumnFormula>
    </tableColumn>
    <tableColumn id="12" name="AH vor GS?" dataDxfId="54">
      <calculatedColumnFormula>IF(AND(L48="x",M48="",J48="x"),"x","")</calculatedColumnFormula>
    </tableColumn>
    <tableColumn id="13" name="AH nach GS?" dataDxfId="53">
      <calculatedColumnFormula>IF(AND(L48="x",M48="",K48="x"),"x","")</calculatedColumnFormula>
    </tableColumn>
    <tableColumn id="14" name="MinL AErf Vor" dataDxfId="52">
      <calculatedColumnFormula>IF(AND(J48="x",L48="x"),F48,)</calculatedColumnFormula>
    </tableColumn>
    <tableColumn id="15" name="MinL AErf Nach" dataDxfId="51">
      <calculatedColumnFormula>IF(AND(K48="x",L48="x"),F48,)</calculatedColumnFormula>
    </tableColumn>
  </tableColumns>
  <tableStyleInfo showFirstColumn="0" showLastColumn="0" showRowStripes="1" showColumnStripes="0"/>
</table>
</file>

<file path=xl/tables/table7.xml><?xml version="1.0" encoding="utf-8"?>
<table xmlns="http://schemas.openxmlformats.org/spreadsheetml/2006/main" id="28" name="Tabelle4132129" displayName="Tabelle4132129" ref="B8:R13" totalsRowShown="0" headerRowDxfId="50" dataDxfId="49">
  <tableColumns count="17">
    <tableColumn id="1" name="System" dataDxfId="48"/>
    <tableColumn id="2" name="Geschraubt (auf BW)" dataDxfId="47"/>
    <tableColumn id="3" name="Aufhaltestufe" dataDxfId="46"/>
    <tableColumn id="4" name="Wirkungsbereich" dataDxfId="45"/>
    <tableColumn id="5" name="Wirkt mit Geländer?" dataDxfId="44"/>
    <tableColumn id="6" name="Mindestlänge [m]" dataDxfId="43"/>
    <tableColumn id="7" name="Länge gemessen [m]" dataDxfId="42"/>
    <tableColumn id="8" name="." dataDxfId="41"/>
    <tableColumn id="9" name="Vor BW" dataDxfId="40"/>
    <tableColumn id="10" name="Nach BW" dataDxfId="39"/>
    <tableColumn id="11" name="AH-Stufe erfüllt?" dataDxfId="38"/>
    <tableColumn id="12" name="Auf BW" dataDxfId="37">
      <calculatedColumnFormula>IF(OR(LEFT(LOWER(C9),1)="n",J9="x",K9="x"),"","x")</calculatedColumnFormula>
    </tableColumn>
    <tableColumn id="13" name="L1 erreicht?" dataDxfId="36">
      <calculatedColumnFormula>IF(AND(M9&lt;&gt;"",H9&gt;G9),"x","")</calculatedColumnFormula>
    </tableColumn>
    <tableColumn id="14" name="AH vor BW?" dataDxfId="35">
      <calculatedColumnFormula>IF(AND(L9="x",M9="",J9="x"),"x","")</calculatedColumnFormula>
    </tableColumn>
    <tableColumn id="15" name="AH nach BW?" dataDxfId="34">
      <calculatedColumnFormula>IF(AND(L9="x",M9="",K9="x"),"x","")</calculatedColumnFormula>
    </tableColumn>
    <tableColumn id="16" name="MinL AErf Vor" dataDxfId="33">
      <calculatedColumnFormula>IF(AND(J9="x",L9="x"),G9,)</calculatedColumnFormula>
    </tableColumn>
    <tableColumn id="17" name="MinL AErf Nach" dataDxfId="32">
      <calculatedColumnFormula>IF(AND(K9="x",L9="x"),G9,)</calculatedColumnFormula>
    </tableColumn>
  </tableColumns>
  <tableStyleInfo showFirstColumn="0" showLastColumn="0" showRowStripes="1" showColumnStripes="0"/>
</table>
</file>

<file path=xl/tables/table8.xml><?xml version="1.0" encoding="utf-8"?>
<table xmlns="http://schemas.openxmlformats.org/spreadsheetml/2006/main" id="48" name="Tabelle581624324049" displayName="Tabelle581624324049" ref="C8:Q15" totalsRowShown="0" headerRowDxfId="31" dataDxfId="30">
  <tableColumns count="15">
    <tableColumn id="1" name="System" dataDxfId="29"/>
    <tableColumn id="2" name="Aufhaltestufe" dataDxfId="28"/>
    <tableColumn id="3" name="Wirkungsbereich" dataDxfId="27"/>
    <tableColumn id="4" name="Mindestlänge [m]" dataDxfId="26"/>
    <tableColumn id="5" name="Länge gemessen [m]" dataDxfId="25"/>
    <tableColumn id="6" name="x"/>
    <tableColumn id="7" name="´" dataDxfId="24"/>
    <tableColumn id="8" name="Vor GStelle" dataDxfId="23"/>
    <tableColumn id="9" name="Nach GStelle" dataDxfId="22"/>
    <tableColumn id="10" name="AH-Stufe erfüllt?" dataDxfId="21"/>
    <tableColumn id="11" name="Rest" dataDxfId="20">
      <calculatedColumnFormula>IF(AND(J9="",K9=""),"x","")</calculatedColumnFormula>
    </tableColumn>
    <tableColumn id="12" name="AH vor GS?" dataDxfId="19">
      <calculatedColumnFormula>IF(AND(L9="x",M9="",J9="x"),"x","")</calculatedColumnFormula>
    </tableColumn>
    <tableColumn id="13" name="AH nach GS?" dataDxfId="18">
      <calculatedColumnFormula>IF(AND(L9="x",M9="",K9="x"),"x","")</calculatedColumnFormula>
    </tableColumn>
    <tableColumn id="14" name="MinL AErf Vor" dataDxfId="17">
      <calculatedColumnFormula>IF(AND(J9="x",L9="x"),F9,)</calculatedColumnFormula>
    </tableColumn>
    <tableColumn id="15" name="MinL AErf Nach" dataDxfId="16">
      <calculatedColumnFormula>IF(AND(K9="x",L9="x"),F9,)</calculatedColumnFormula>
    </tableColumn>
  </tableColumns>
  <tableStyleInfo showFirstColumn="0" showLastColumn="0" showRowStripes="1" showColumnStripes="0"/>
</table>
</file>

<file path=xl/tables/table9.xml><?xml version="1.0" encoding="utf-8"?>
<table xmlns="http://schemas.openxmlformats.org/spreadsheetml/2006/main" id="49" name="Tabelle5891725334150" displayName="Tabelle5891725334150" ref="C44:Q51" totalsRowShown="0" headerRowDxfId="15" dataDxfId="14">
  <tableColumns count="15">
    <tableColumn id="1" name="System" dataDxfId="13"/>
    <tableColumn id="2" name="Aufhaltestufe" dataDxfId="12"/>
    <tableColumn id="3" name="Wirkungsbereich" dataDxfId="11"/>
    <tableColumn id="4" name="Mindestlänge [m]" dataDxfId="10"/>
    <tableColumn id="5" name="Länge gemessen [m]" dataDxfId="9"/>
    <tableColumn id="6" name="x"/>
    <tableColumn id="7" name="´" dataDxfId="8"/>
    <tableColumn id="8" name="Vor GStelle" dataDxfId="7"/>
    <tableColumn id="9" name="Nach GStelle" dataDxfId="6"/>
    <tableColumn id="10" name="AH-Stufe erfüllt?" dataDxfId="5"/>
    <tableColumn id="11" name="Rest" dataDxfId="4">
      <calculatedColumnFormula>IF(AND(J45="",K45=""),"x","")</calculatedColumnFormula>
    </tableColumn>
    <tableColumn id="12" name="AH vor GS?" dataDxfId="3">
      <calculatedColumnFormula>IF(AND(L45="x",M45="",J45="x"),"x","")</calculatedColumnFormula>
    </tableColumn>
    <tableColumn id="13" name="AH nach GS?" dataDxfId="2">
      <calculatedColumnFormula>IF(AND(L45="x",M45="",K45="x"),"x","")</calculatedColumnFormula>
    </tableColumn>
    <tableColumn id="14" name="MinL AErf Vor" dataDxfId="1">
      <calculatedColumnFormula>IF(AND(J45="x",L45="x"),F45,)</calculatedColumnFormula>
    </tableColumn>
    <tableColumn id="15" name="MinL AErf Nach" dataDxfId="0">
      <calculatedColumnFormula>IF(AND(K45="x",L45="x"),F45,)</calculatedColumnFormula>
    </tableColumn>
  </tableColumns>
  <tableStyleInfo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X506"/>
  <sheetViews>
    <sheetView tabSelected="1" zoomScaleNormal="100" zoomScaleSheetLayoutView="100" workbookViewId="0"/>
  </sheetViews>
  <sheetFormatPr baseColWidth="10" defaultRowHeight="12.75" x14ac:dyDescent="0.2"/>
  <cols>
    <col min="1" max="1" width="6.28515625" customWidth="1"/>
    <col min="2" max="2" width="20.140625" customWidth="1"/>
    <col min="3" max="3" width="21" customWidth="1"/>
    <col min="4" max="5" width="20.140625" customWidth="1"/>
    <col min="6" max="6" width="21.28515625" customWidth="1"/>
    <col min="7" max="8" width="21.85546875" customWidth="1"/>
    <col min="9" max="9" width="9.85546875" style="35" customWidth="1"/>
    <col min="10" max="10" width="13.42578125" customWidth="1"/>
    <col min="11" max="11" width="14.85546875" customWidth="1"/>
    <col min="12" max="12" width="18.140625" customWidth="1"/>
    <col min="13" max="13" width="10.28515625" customWidth="1"/>
    <col min="14" max="14" width="13.85546875" customWidth="1"/>
    <col min="15" max="15" width="15" customWidth="1"/>
    <col min="16" max="16" width="15.42578125" customWidth="1"/>
    <col min="17" max="18" width="16.85546875" customWidth="1"/>
    <col min="19" max="19" width="4" style="35" customWidth="1"/>
    <col min="20" max="20" width="11.42578125" style="36"/>
    <col min="21" max="50" width="11.42578125" style="35"/>
  </cols>
  <sheetData>
    <row r="1" spans="1:36" ht="15.75" x14ac:dyDescent="0.25">
      <c r="A1" s="1" t="s">
        <v>26</v>
      </c>
      <c r="B1" s="2"/>
      <c r="C1" s="3" t="s">
        <v>106</v>
      </c>
      <c r="D1" s="84" t="s">
        <v>150</v>
      </c>
      <c r="E1" s="5" t="s">
        <v>0</v>
      </c>
      <c r="F1" s="30" t="s">
        <v>143</v>
      </c>
      <c r="G1" s="3" t="s">
        <v>1</v>
      </c>
      <c r="H1" s="29" t="s">
        <v>144</v>
      </c>
      <c r="I1" s="92"/>
      <c r="J1" s="47" t="s">
        <v>96</v>
      </c>
      <c r="K1" s="48"/>
      <c r="L1" s="48"/>
      <c r="M1" s="48"/>
      <c r="N1" s="48"/>
      <c r="O1" s="48"/>
      <c r="P1" s="48"/>
      <c r="Q1" s="48"/>
      <c r="R1" s="48"/>
      <c r="S1" s="48"/>
      <c r="T1" s="49"/>
      <c r="U1" s="48"/>
    </row>
    <row r="2" spans="1:36" ht="15.75" x14ac:dyDescent="0.25">
      <c r="A2" s="1" t="s">
        <v>27</v>
      </c>
      <c r="B2" s="2"/>
      <c r="I2" s="93"/>
      <c r="J2" s="47" t="s">
        <v>54</v>
      </c>
      <c r="K2" s="48"/>
      <c r="L2" s="48"/>
      <c r="M2" s="48"/>
      <c r="N2" s="48"/>
      <c r="O2" s="48"/>
      <c r="P2" s="48"/>
      <c r="Q2" s="48"/>
      <c r="R2" s="48"/>
      <c r="S2" s="48"/>
      <c r="T2" s="49"/>
      <c r="U2" s="48"/>
    </row>
    <row r="3" spans="1:36" ht="18" customHeight="1" x14ac:dyDescent="0.25">
      <c r="A3" s="1"/>
      <c r="B3" s="2"/>
      <c r="I3" s="93"/>
      <c r="J3" s="51" t="s">
        <v>66</v>
      </c>
    </row>
    <row r="4" spans="1:36" ht="15" x14ac:dyDescent="0.25">
      <c r="B4" s="21" t="s">
        <v>2</v>
      </c>
      <c r="C4" s="10" t="s">
        <v>56</v>
      </c>
      <c r="I4" s="97"/>
      <c r="J4" s="50" t="s">
        <v>69</v>
      </c>
      <c r="K4" s="6"/>
      <c r="M4" s="6" t="s">
        <v>107</v>
      </c>
    </row>
    <row r="5" spans="1:36" ht="9" customHeight="1" x14ac:dyDescent="0.25">
      <c r="B5" s="41"/>
      <c r="C5" s="10"/>
      <c r="I5" s="93"/>
    </row>
    <row r="6" spans="1:36" ht="15" x14ac:dyDescent="0.25">
      <c r="A6" s="4" t="s">
        <v>145</v>
      </c>
      <c r="B6" s="7"/>
      <c r="C6" s="8"/>
      <c r="D6" s="8"/>
      <c r="E6" s="9"/>
      <c r="F6" s="6"/>
      <c r="G6" s="6"/>
      <c r="H6" s="6"/>
      <c r="I6" s="93"/>
      <c r="J6" s="118" t="s">
        <v>101</v>
      </c>
      <c r="K6" s="118"/>
      <c r="L6" s="50" t="s">
        <v>73</v>
      </c>
      <c r="M6" s="50" t="s">
        <v>68</v>
      </c>
      <c r="N6" s="50" t="s">
        <v>68</v>
      </c>
      <c r="O6" s="50" t="s">
        <v>68</v>
      </c>
      <c r="P6" s="6" t="s">
        <v>68</v>
      </c>
      <c r="Q6" s="6"/>
      <c r="R6" s="6"/>
      <c r="U6" s="37"/>
      <c r="V6" s="37"/>
      <c r="W6" s="37"/>
      <c r="X6" s="37"/>
      <c r="Y6" s="37"/>
      <c r="Z6" s="37"/>
      <c r="AA6" s="37"/>
      <c r="AB6" s="37"/>
      <c r="AC6" s="37"/>
      <c r="AD6" s="37"/>
      <c r="AE6" s="37"/>
      <c r="AF6" s="37"/>
      <c r="AG6" s="37"/>
      <c r="AH6" s="37"/>
      <c r="AI6" s="37"/>
      <c r="AJ6" s="37"/>
    </row>
    <row r="7" spans="1:36" x14ac:dyDescent="0.2">
      <c r="A7" s="6"/>
      <c r="B7" s="86" t="s">
        <v>3</v>
      </c>
      <c r="C7" s="90" t="s">
        <v>152</v>
      </c>
      <c r="D7" s="90" t="s">
        <v>4</v>
      </c>
      <c r="E7" s="90" t="s">
        <v>5</v>
      </c>
      <c r="F7" s="86" t="s">
        <v>17</v>
      </c>
      <c r="G7" s="86" t="s">
        <v>6</v>
      </c>
      <c r="H7" s="86" t="s">
        <v>25</v>
      </c>
      <c r="I7" s="93" t="s">
        <v>129</v>
      </c>
      <c r="J7" s="90" t="s">
        <v>63</v>
      </c>
      <c r="K7" s="90" t="s">
        <v>62</v>
      </c>
      <c r="L7" s="86" t="s">
        <v>71</v>
      </c>
      <c r="M7" s="90" t="s">
        <v>70</v>
      </c>
      <c r="N7" s="90" t="s">
        <v>64</v>
      </c>
      <c r="O7" s="90" t="s">
        <v>72</v>
      </c>
      <c r="P7" s="90" t="s">
        <v>79</v>
      </c>
      <c r="Q7" s="90" t="s">
        <v>97</v>
      </c>
      <c r="R7" s="90" t="s">
        <v>98</v>
      </c>
      <c r="S7" s="37"/>
      <c r="T7" s="40"/>
      <c r="U7" s="37"/>
      <c r="V7" s="37"/>
      <c r="W7" s="37"/>
      <c r="X7" s="37"/>
      <c r="Y7" s="37"/>
      <c r="Z7" s="37"/>
      <c r="AA7" s="37"/>
      <c r="AB7" s="37"/>
      <c r="AC7" s="37"/>
      <c r="AD7" s="37"/>
      <c r="AE7" s="37"/>
      <c r="AF7" s="37"/>
      <c r="AG7" s="37"/>
      <c r="AH7" s="37"/>
      <c r="AI7" s="37"/>
      <c r="AJ7" s="37"/>
    </row>
    <row r="8" spans="1:36" x14ac:dyDescent="0.2">
      <c r="B8" s="44" t="s">
        <v>139</v>
      </c>
      <c r="C8" s="26"/>
      <c r="D8" s="44"/>
      <c r="E8" s="44"/>
      <c r="F8" s="44"/>
      <c r="G8" s="44"/>
      <c r="H8" s="44">
        <v>200</v>
      </c>
      <c r="I8" s="94"/>
      <c r="J8" s="62" t="s">
        <v>65</v>
      </c>
      <c r="K8" s="62"/>
      <c r="L8" s="62"/>
      <c r="M8" s="54" t="str">
        <f t="shared" ref="M8:M17" si="0">IF(OR(LEFT(LOWER(C8),1)="n",J8="x",K8="x"),"","x")</f>
        <v/>
      </c>
      <c r="N8" s="54" t="str">
        <f t="shared" ref="N8:N17" si="1">IF(AND(M8&lt;&gt;"",H8&gt;G8),"x","")</f>
        <v/>
      </c>
      <c r="O8" s="54" t="str">
        <f t="shared" ref="O8:O17" si="2">IF(AND(L8="x",M8="",J8="x"),"x","")</f>
        <v/>
      </c>
      <c r="P8" s="54" t="str">
        <f t="shared" ref="P8:P17" si="3">IF(AND(L8="x",M8="",K8="x"),"x","")</f>
        <v/>
      </c>
      <c r="Q8" s="54">
        <f t="shared" ref="Q8:Q17" si="4">IF(AND(J8="x",L8="x"),G8,)</f>
        <v>0</v>
      </c>
      <c r="R8" s="54">
        <f t="shared" ref="R8:R17" si="5">IF(AND(K8="x",L8="x"),G8,)</f>
        <v>0</v>
      </c>
      <c r="S8" s="37"/>
      <c r="T8" s="52"/>
      <c r="U8" s="37"/>
      <c r="V8" s="37"/>
      <c r="W8" s="37"/>
      <c r="X8" s="37"/>
      <c r="Y8" s="37"/>
      <c r="Z8" s="37"/>
      <c r="AA8" s="37"/>
      <c r="AB8" s="37"/>
      <c r="AC8" s="37"/>
      <c r="AD8" s="37"/>
      <c r="AE8" s="37"/>
      <c r="AF8" s="37"/>
      <c r="AG8" s="37"/>
      <c r="AH8" s="37"/>
      <c r="AI8" s="37"/>
      <c r="AJ8" s="37"/>
    </row>
    <row r="9" spans="1:36" x14ac:dyDescent="0.2">
      <c r="B9" s="104" t="s">
        <v>140</v>
      </c>
      <c r="C9" s="26"/>
      <c r="D9" s="53" t="s">
        <v>7</v>
      </c>
      <c r="E9" s="53" t="s">
        <v>12</v>
      </c>
      <c r="F9" s="53"/>
      <c r="G9" s="44">
        <v>60</v>
      </c>
      <c r="H9" s="44">
        <v>4</v>
      </c>
      <c r="I9" s="95"/>
      <c r="J9" s="63" t="s">
        <v>65</v>
      </c>
      <c r="K9" s="62"/>
      <c r="L9" s="62"/>
      <c r="M9" s="54" t="str">
        <f t="shared" si="0"/>
        <v/>
      </c>
      <c r="N9" s="54" t="str">
        <f t="shared" si="1"/>
        <v/>
      </c>
      <c r="O9" s="54" t="str">
        <f t="shared" si="2"/>
        <v/>
      </c>
      <c r="P9" s="54" t="str">
        <f t="shared" si="3"/>
        <v/>
      </c>
      <c r="Q9" s="54">
        <f t="shared" si="4"/>
        <v>0</v>
      </c>
      <c r="R9" s="54">
        <f t="shared" si="5"/>
        <v>0</v>
      </c>
      <c r="S9" s="37"/>
      <c r="T9" s="52"/>
      <c r="U9" s="37"/>
      <c r="V9" s="37"/>
      <c r="W9" s="37"/>
      <c r="X9" s="37"/>
      <c r="Y9" s="37"/>
      <c r="Z9" s="37"/>
      <c r="AA9" s="37"/>
      <c r="AB9" s="37"/>
      <c r="AC9" s="37"/>
      <c r="AD9" s="37"/>
      <c r="AE9" s="37"/>
      <c r="AF9" s="37"/>
      <c r="AG9" s="37"/>
      <c r="AH9" s="37"/>
      <c r="AI9" s="37"/>
      <c r="AJ9" s="37"/>
    </row>
    <row r="10" spans="1:36" x14ac:dyDescent="0.2">
      <c r="B10" s="104" t="s">
        <v>141</v>
      </c>
      <c r="C10" s="111"/>
      <c r="D10" s="111" t="s">
        <v>7</v>
      </c>
      <c r="E10" s="111" t="s">
        <v>12</v>
      </c>
      <c r="F10" s="111"/>
      <c r="G10" s="111">
        <v>60</v>
      </c>
      <c r="H10" s="112"/>
      <c r="I10" s="95"/>
      <c r="J10" s="63" t="s">
        <v>65</v>
      </c>
      <c r="K10" s="113"/>
      <c r="L10" s="113"/>
      <c r="M10" s="114" t="str">
        <f>IF(OR(LEFT(LOWER(C10),1)="n",J10="x",K10="x"),"","x")</f>
        <v/>
      </c>
      <c r="N10" s="114" t="str">
        <f>IF(AND(M10&lt;&gt;"",H10&gt;G10),"x","")</f>
        <v/>
      </c>
      <c r="O10" s="114" t="str">
        <f>IF(AND(L10="x",M10="",J10="x"),"x","")</f>
        <v/>
      </c>
      <c r="P10" s="114" t="str">
        <f>IF(AND(L10="x",M10="",K10="x"),"x","")</f>
        <v/>
      </c>
      <c r="Q10" s="114">
        <f>IF(AND(J10="x",L10="x"),G10,)</f>
        <v>0</v>
      </c>
      <c r="R10" s="114">
        <f>IF(AND(K10="x",L10="x"),G10,)</f>
        <v>0</v>
      </c>
      <c r="S10" s="37"/>
      <c r="T10" s="52"/>
      <c r="U10" s="37"/>
      <c r="V10" s="37"/>
      <c r="W10" s="37"/>
      <c r="X10" s="37"/>
      <c r="Y10" s="37"/>
      <c r="Z10" s="37"/>
      <c r="AA10" s="37"/>
      <c r="AB10" s="37"/>
      <c r="AC10" s="37"/>
      <c r="AD10" s="37"/>
      <c r="AE10" s="37"/>
      <c r="AF10" s="37"/>
      <c r="AG10" s="37"/>
      <c r="AH10" s="37"/>
      <c r="AI10" s="37"/>
      <c r="AJ10" s="37"/>
    </row>
    <row r="11" spans="1:36" x14ac:dyDescent="0.2">
      <c r="B11" s="53" t="s">
        <v>30</v>
      </c>
      <c r="C11" s="53"/>
      <c r="D11" s="44" t="s">
        <v>11</v>
      </c>
      <c r="E11" s="44" t="s">
        <v>12</v>
      </c>
      <c r="F11" s="44"/>
      <c r="G11" s="44">
        <v>52</v>
      </c>
      <c r="H11" s="44">
        <v>60</v>
      </c>
      <c r="I11" s="95"/>
      <c r="J11" s="63" t="s">
        <v>65</v>
      </c>
      <c r="K11" s="62"/>
      <c r="L11" s="62" t="s">
        <v>65</v>
      </c>
      <c r="M11" s="54" t="str">
        <f t="shared" si="0"/>
        <v/>
      </c>
      <c r="N11" s="54" t="str">
        <f t="shared" si="1"/>
        <v/>
      </c>
      <c r="O11" s="54" t="str">
        <f t="shared" si="2"/>
        <v>x</v>
      </c>
      <c r="P11" s="54" t="str">
        <f t="shared" si="3"/>
        <v/>
      </c>
      <c r="Q11" s="54">
        <f t="shared" si="4"/>
        <v>52</v>
      </c>
      <c r="R11" s="54">
        <f t="shared" si="5"/>
        <v>0</v>
      </c>
      <c r="S11" s="37"/>
      <c r="T11" s="52"/>
      <c r="U11" s="37"/>
      <c r="V11" s="37"/>
      <c r="W11" s="37"/>
      <c r="X11" s="37"/>
      <c r="Y11" s="37"/>
      <c r="Z11" s="37"/>
      <c r="AA11" s="37"/>
      <c r="AB11" s="37"/>
      <c r="AC11" s="37"/>
      <c r="AD11" s="37"/>
      <c r="AE11" s="37"/>
      <c r="AF11" s="37"/>
      <c r="AG11" s="37"/>
      <c r="AH11" s="37"/>
      <c r="AI11" s="37"/>
      <c r="AJ11" s="37"/>
    </row>
    <row r="12" spans="1:36" x14ac:dyDescent="0.2">
      <c r="B12" s="53" t="s">
        <v>29</v>
      </c>
      <c r="C12" s="56" t="s">
        <v>65</v>
      </c>
      <c r="D12" s="44" t="s">
        <v>11</v>
      </c>
      <c r="E12" s="44" t="s">
        <v>12</v>
      </c>
      <c r="F12" s="44" t="s">
        <v>146</v>
      </c>
      <c r="G12" s="44">
        <v>60</v>
      </c>
      <c r="H12" s="44">
        <v>65</v>
      </c>
      <c r="I12" s="95"/>
      <c r="J12" s="62"/>
      <c r="K12" s="62"/>
      <c r="L12" s="62" t="s">
        <v>65</v>
      </c>
      <c r="M12" s="54" t="str">
        <f t="shared" si="0"/>
        <v>x</v>
      </c>
      <c r="N12" s="54" t="str">
        <f t="shared" si="1"/>
        <v>x</v>
      </c>
      <c r="O12" s="54" t="str">
        <f t="shared" si="2"/>
        <v/>
      </c>
      <c r="P12" s="54" t="str">
        <f t="shared" si="3"/>
        <v/>
      </c>
      <c r="Q12" s="54">
        <f t="shared" si="4"/>
        <v>0</v>
      </c>
      <c r="R12" s="54">
        <f t="shared" si="5"/>
        <v>0</v>
      </c>
      <c r="S12" s="37"/>
      <c r="T12" s="52"/>
      <c r="U12" s="37"/>
      <c r="V12" s="37"/>
      <c r="W12" s="37"/>
      <c r="X12" s="37"/>
      <c r="Y12" s="37"/>
      <c r="Z12" s="37"/>
      <c r="AA12" s="37"/>
      <c r="AB12" s="37"/>
      <c r="AC12" s="37"/>
      <c r="AD12" s="37"/>
      <c r="AE12" s="37"/>
      <c r="AF12" s="37"/>
      <c r="AG12" s="37"/>
      <c r="AH12" s="37"/>
      <c r="AI12" s="37"/>
      <c r="AJ12" s="37"/>
    </row>
    <row r="13" spans="1:36" x14ac:dyDescent="0.2">
      <c r="B13" s="53" t="s">
        <v>30</v>
      </c>
      <c r="C13" s="53"/>
      <c r="D13" s="44" t="s">
        <v>11</v>
      </c>
      <c r="E13" s="44" t="s">
        <v>12</v>
      </c>
      <c r="F13" s="44"/>
      <c r="G13" s="44">
        <v>52</v>
      </c>
      <c r="H13" s="46">
        <v>50</v>
      </c>
      <c r="I13" s="95"/>
      <c r="J13" s="62"/>
      <c r="K13" s="63" t="s">
        <v>65</v>
      </c>
      <c r="L13" s="62" t="s">
        <v>65</v>
      </c>
      <c r="M13" s="54" t="str">
        <f t="shared" si="0"/>
        <v/>
      </c>
      <c r="N13" s="54" t="str">
        <f t="shared" si="1"/>
        <v/>
      </c>
      <c r="O13" s="54" t="str">
        <f t="shared" si="2"/>
        <v/>
      </c>
      <c r="P13" s="54" t="str">
        <f t="shared" si="3"/>
        <v>x</v>
      </c>
      <c r="Q13" s="54">
        <f t="shared" si="4"/>
        <v>0</v>
      </c>
      <c r="R13" s="54">
        <f t="shared" si="5"/>
        <v>52</v>
      </c>
      <c r="S13" s="37"/>
      <c r="T13" s="40"/>
      <c r="U13" s="37"/>
      <c r="V13" s="37"/>
      <c r="W13" s="37"/>
      <c r="X13" s="37"/>
      <c r="Y13" s="37"/>
      <c r="Z13" s="37"/>
      <c r="AA13" s="37"/>
      <c r="AB13" s="37"/>
      <c r="AC13" s="37"/>
      <c r="AD13" s="37"/>
      <c r="AE13" s="37"/>
      <c r="AF13" s="37"/>
      <c r="AG13" s="37"/>
      <c r="AH13" s="37"/>
      <c r="AI13" s="37"/>
      <c r="AJ13" s="37"/>
    </row>
    <row r="14" spans="1:36" x14ac:dyDescent="0.2">
      <c r="B14" s="111" t="s">
        <v>141</v>
      </c>
      <c r="C14" s="111"/>
      <c r="D14" s="111" t="s">
        <v>7</v>
      </c>
      <c r="E14" s="111" t="s">
        <v>12</v>
      </c>
      <c r="F14" s="111"/>
      <c r="G14" s="111">
        <v>60</v>
      </c>
      <c r="H14" s="112"/>
      <c r="I14" s="96"/>
      <c r="J14" s="62"/>
      <c r="K14" s="113" t="s">
        <v>65</v>
      </c>
      <c r="L14" s="113"/>
      <c r="M14" s="114" t="str">
        <f>IF(OR(LEFT(LOWER(C14),1)="n",J14="x",K14="x"),"","x")</f>
        <v/>
      </c>
      <c r="N14" s="114" t="str">
        <f>IF(AND(M14&lt;&gt;"",H14&gt;G14),"x","")</f>
        <v/>
      </c>
      <c r="O14" s="114" t="str">
        <f>IF(AND(L14="x",M14="",J14="x"),"x","")</f>
        <v/>
      </c>
      <c r="P14" s="114" t="str">
        <f>IF(AND(L14="x",M14="",K14="x"),"x","")</f>
        <v/>
      </c>
      <c r="Q14" s="114">
        <f>IF(AND(J14="x",L14="x"),G14,)</f>
        <v>0</v>
      </c>
      <c r="R14" s="114">
        <f>IF(AND(K14="x",L14="x"),G14,)</f>
        <v>0</v>
      </c>
      <c r="S14" s="37"/>
      <c r="T14" s="40"/>
      <c r="U14" s="37"/>
      <c r="V14" s="37"/>
      <c r="W14" s="37"/>
      <c r="X14" s="37"/>
      <c r="Y14" s="37"/>
      <c r="Z14" s="37"/>
      <c r="AA14" s="37"/>
      <c r="AB14" s="37"/>
      <c r="AC14" s="37"/>
      <c r="AD14" s="37"/>
      <c r="AE14" s="37"/>
      <c r="AF14" s="37"/>
      <c r="AG14" s="37"/>
      <c r="AH14" s="37"/>
      <c r="AI14" s="37"/>
      <c r="AJ14" s="37"/>
    </row>
    <row r="15" spans="1:36" x14ac:dyDescent="0.2">
      <c r="B15" s="104" t="s">
        <v>141</v>
      </c>
      <c r="C15" s="53"/>
      <c r="D15" s="53" t="s">
        <v>7</v>
      </c>
      <c r="E15" s="53" t="s">
        <v>12</v>
      </c>
      <c r="F15" s="53"/>
      <c r="G15" s="44">
        <v>60</v>
      </c>
      <c r="H15" s="46">
        <v>50</v>
      </c>
      <c r="I15" s="95"/>
      <c r="J15" s="62"/>
      <c r="K15" s="63" t="s">
        <v>65</v>
      </c>
      <c r="L15" s="63"/>
      <c r="M15" s="54" t="str">
        <f t="shared" si="0"/>
        <v/>
      </c>
      <c r="N15" s="54" t="str">
        <f t="shared" si="1"/>
        <v/>
      </c>
      <c r="O15" s="54" t="str">
        <f t="shared" si="2"/>
        <v/>
      </c>
      <c r="P15" s="54" t="str">
        <f t="shared" si="3"/>
        <v/>
      </c>
      <c r="Q15" s="54">
        <f t="shared" si="4"/>
        <v>0</v>
      </c>
      <c r="R15" s="54">
        <f t="shared" si="5"/>
        <v>0</v>
      </c>
      <c r="S15" s="37"/>
      <c r="T15" s="40"/>
      <c r="U15" s="37"/>
      <c r="V15" s="37"/>
      <c r="W15" s="37"/>
      <c r="X15" s="37"/>
      <c r="Y15" s="37"/>
      <c r="Z15" s="37"/>
      <c r="AA15" s="37"/>
      <c r="AB15" s="37"/>
      <c r="AC15" s="37"/>
      <c r="AD15" s="37"/>
      <c r="AE15" s="37"/>
      <c r="AF15" s="37"/>
      <c r="AG15" s="37"/>
      <c r="AH15" s="37"/>
      <c r="AI15" s="37"/>
      <c r="AJ15" s="37"/>
    </row>
    <row r="16" spans="1:36" x14ac:dyDescent="0.2">
      <c r="B16" s="104" t="s">
        <v>141</v>
      </c>
      <c r="C16" s="26"/>
      <c r="D16" s="53" t="s">
        <v>42</v>
      </c>
      <c r="E16" s="53" t="s">
        <v>12</v>
      </c>
      <c r="F16" s="53"/>
      <c r="G16" s="44">
        <v>60</v>
      </c>
      <c r="H16" s="46">
        <v>50</v>
      </c>
      <c r="I16" s="93"/>
      <c r="J16" s="62"/>
      <c r="K16" s="63" t="s">
        <v>65</v>
      </c>
      <c r="L16" s="62"/>
      <c r="M16" s="54" t="str">
        <f t="shared" si="0"/>
        <v/>
      </c>
      <c r="N16" s="54" t="str">
        <f t="shared" si="1"/>
        <v/>
      </c>
      <c r="O16" s="54" t="str">
        <f t="shared" si="2"/>
        <v/>
      </c>
      <c r="P16" s="54" t="str">
        <f t="shared" si="3"/>
        <v/>
      </c>
      <c r="Q16" s="54">
        <f t="shared" si="4"/>
        <v>0</v>
      </c>
      <c r="R16" s="54">
        <f t="shared" si="5"/>
        <v>0</v>
      </c>
      <c r="S16" s="37"/>
      <c r="T16" s="40"/>
      <c r="U16" s="37"/>
      <c r="V16" s="37"/>
      <c r="W16" s="37"/>
      <c r="X16" s="37"/>
      <c r="Y16" s="37"/>
      <c r="Z16" s="37"/>
      <c r="AA16" s="37"/>
      <c r="AB16" s="37"/>
      <c r="AC16" s="37"/>
      <c r="AD16" s="37"/>
      <c r="AE16" s="37"/>
      <c r="AF16" s="37"/>
      <c r="AG16" s="37"/>
      <c r="AH16" s="37"/>
      <c r="AI16" s="37"/>
      <c r="AJ16" s="37"/>
    </row>
    <row r="17" spans="1:50" x14ac:dyDescent="0.2">
      <c r="A17" s="6"/>
      <c r="B17" s="104" t="s">
        <v>142</v>
      </c>
      <c r="C17" s="31"/>
      <c r="D17" s="44"/>
      <c r="E17" s="44"/>
      <c r="F17" s="44"/>
      <c r="G17" s="44"/>
      <c r="H17" s="44">
        <v>200</v>
      </c>
      <c r="I17" s="94"/>
      <c r="J17" s="64"/>
      <c r="K17" s="65" t="s">
        <v>65</v>
      </c>
      <c r="L17" s="64"/>
      <c r="M17" s="54" t="str">
        <f t="shared" si="0"/>
        <v/>
      </c>
      <c r="N17" s="54" t="str">
        <f t="shared" si="1"/>
        <v/>
      </c>
      <c r="O17" s="54" t="str">
        <f t="shared" si="2"/>
        <v/>
      </c>
      <c r="P17" s="54" t="str">
        <f t="shared" si="3"/>
        <v/>
      </c>
      <c r="Q17" s="54">
        <f t="shared" si="4"/>
        <v>0</v>
      </c>
      <c r="R17" s="54">
        <f t="shared" si="5"/>
        <v>0</v>
      </c>
      <c r="S17" s="37"/>
      <c r="T17" s="40"/>
      <c r="U17" s="37"/>
      <c r="V17" s="37"/>
      <c r="W17" s="37"/>
      <c r="X17" s="37"/>
      <c r="Y17" s="37"/>
      <c r="Z17" s="37"/>
      <c r="AA17" s="37"/>
      <c r="AB17" s="37"/>
      <c r="AC17" s="37"/>
      <c r="AD17" s="37"/>
      <c r="AE17" s="37"/>
      <c r="AF17" s="37"/>
      <c r="AG17" s="37"/>
      <c r="AH17" s="37"/>
      <c r="AI17" s="37"/>
      <c r="AJ17" s="37"/>
    </row>
    <row r="18" spans="1:50" s="17" customFormat="1" x14ac:dyDescent="0.2">
      <c r="A18" s="16"/>
      <c r="B18" s="16"/>
      <c r="C18" s="16"/>
      <c r="D18" s="16"/>
      <c r="E18" s="16"/>
      <c r="F18" s="16"/>
      <c r="G18" s="61" t="s">
        <v>93</v>
      </c>
      <c r="H18" s="61" t="s">
        <v>92</v>
      </c>
      <c r="I18" s="94"/>
      <c r="J18" s="23"/>
      <c r="K18" s="23"/>
      <c r="L18" s="23"/>
      <c r="M18" s="16"/>
      <c r="N18" s="16"/>
      <c r="O18" s="16"/>
      <c r="P18" s="16"/>
      <c r="Q18" s="16"/>
      <c r="R18" s="16"/>
      <c r="S18" s="37"/>
      <c r="T18" s="40"/>
      <c r="U18" s="37"/>
      <c r="V18" s="37"/>
      <c r="W18" s="37"/>
      <c r="X18" s="37"/>
      <c r="Y18" s="37"/>
      <c r="Z18" s="37"/>
      <c r="AA18" s="37"/>
      <c r="AB18" s="37"/>
      <c r="AC18" s="37"/>
      <c r="AD18" s="37"/>
      <c r="AE18" s="37"/>
      <c r="AF18" s="37"/>
      <c r="AG18" s="37"/>
      <c r="AH18" s="37"/>
      <c r="AI18" s="37"/>
      <c r="AJ18" s="37"/>
      <c r="AK18" s="35"/>
      <c r="AL18" s="35"/>
      <c r="AM18" s="35"/>
      <c r="AN18" s="35"/>
      <c r="AO18" s="35"/>
      <c r="AP18" s="35"/>
      <c r="AQ18" s="35"/>
      <c r="AR18" s="35"/>
      <c r="AS18" s="35"/>
      <c r="AT18" s="35"/>
      <c r="AU18" s="35"/>
      <c r="AV18" s="35"/>
      <c r="AW18" s="35"/>
      <c r="AX18" s="35"/>
    </row>
    <row r="19" spans="1:50" s="17" customFormat="1" x14ac:dyDescent="0.2">
      <c r="A19" s="16"/>
      <c r="B19" s="16"/>
      <c r="C19" s="16"/>
      <c r="D19" s="16"/>
      <c r="E19" s="58"/>
      <c r="F19" s="58" t="s">
        <v>76</v>
      </c>
      <c r="G19" s="59">
        <f>SUMIF(M8:M17,"x",H8:H17)</f>
        <v>65</v>
      </c>
      <c r="H19" s="59">
        <f>SUMIFS(H8:H17,L8:L17,"x",M8:M17,"x")</f>
        <v>65</v>
      </c>
      <c r="I19" s="94"/>
      <c r="J19" s="23"/>
      <c r="K19" s="23"/>
      <c r="L19" s="23"/>
      <c r="N19" s="66" t="s">
        <v>80</v>
      </c>
      <c r="O19" s="16"/>
      <c r="P19" s="16"/>
      <c r="Q19" s="66" t="s">
        <v>99</v>
      </c>
      <c r="R19" s="16"/>
      <c r="S19" s="37"/>
      <c r="T19" s="40"/>
      <c r="U19" s="37"/>
      <c r="V19" s="37"/>
      <c r="W19" s="37"/>
      <c r="X19" s="37"/>
      <c r="Y19" s="37"/>
      <c r="Z19" s="37"/>
      <c r="AA19" s="37"/>
      <c r="AB19" s="37"/>
      <c r="AC19" s="37"/>
      <c r="AD19" s="37"/>
      <c r="AE19" s="37"/>
      <c r="AF19" s="37"/>
      <c r="AG19" s="37"/>
      <c r="AH19" s="37"/>
      <c r="AI19" s="37"/>
      <c r="AJ19" s="37"/>
      <c r="AK19" s="35"/>
      <c r="AL19" s="35"/>
      <c r="AM19" s="35"/>
      <c r="AN19" s="35"/>
      <c r="AO19" s="35"/>
      <c r="AP19" s="35"/>
      <c r="AQ19" s="35"/>
      <c r="AR19" s="35"/>
      <c r="AS19" s="35"/>
      <c r="AT19" s="35"/>
      <c r="AU19" s="35"/>
      <c r="AV19" s="35"/>
      <c r="AW19" s="35"/>
      <c r="AX19" s="35"/>
    </row>
    <row r="20" spans="1:50" s="17" customFormat="1" x14ac:dyDescent="0.2">
      <c r="A20" s="16"/>
      <c r="B20" s="16"/>
      <c r="C20" s="16"/>
      <c r="D20" s="16"/>
      <c r="E20" s="58"/>
      <c r="F20" s="60" t="s">
        <v>77</v>
      </c>
      <c r="G20" s="59">
        <f>SUMIF(J8:J17,"x",H8:H17)</f>
        <v>264</v>
      </c>
      <c r="H20" s="59">
        <f>SUMIF(O8:O17,"x",H8:H17)</f>
        <v>60</v>
      </c>
      <c r="I20" s="94"/>
      <c r="J20" s="23"/>
      <c r="K20" s="23"/>
      <c r="L20" s="23"/>
      <c r="M20" s="16"/>
      <c r="N20" s="16" t="str">
        <f>IF(COUNTIF(N8:N17,"x")&gt;0,"x","")</f>
        <v>x</v>
      </c>
      <c r="O20" s="16"/>
      <c r="P20" s="16"/>
      <c r="Q20" s="16">
        <f>MAX(Q8:Q17)</f>
        <v>52</v>
      </c>
      <c r="R20" s="16"/>
      <c r="S20" s="37"/>
      <c r="T20" s="40"/>
      <c r="U20" s="37"/>
      <c r="V20" s="37"/>
      <c r="W20" s="37"/>
      <c r="X20" s="37"/>
      <c r="Y20" s="37"/>
      <c r="Z20" s="37"/>
      <c r="AA20" s="37"/>
      <c r="AB20" s="37"/>
      <c r="AC20" s="37"/>
      <c r="AD20" s="37"/>
      <c r="AE20" s="37"/>
      <c r="AF20" s="37"/>
      <c r="AG20" s="37"/>
      <c r="AH20" s="37"/>
      <c r="AI20" s="37"/>
      <c r="AJ20" s="37"/>
      <c r="AK20" s="35"/>
      <c r="AL20" s="35"/>
      <c r="AM20" s="35"/>
      <c r="AN20" s="35"/>
      <c r="AO20" s="35"/>
      <c r="AP20" s="35"/>
      <c r="AQ20" s="35"/>
      <c r="AR20" s="35"/>
      <c r="AS20" s="35"/>
      <c r="AT20" s="35"/>
      <c r="AU20" s="35"/>
      <c r="AV20" s="35"/>
      <c r="AW20" s="35"/>
      <c r="AX20" s="35"/>
    </row>
    <row r="21" spans="1:50" s="17" customFormat="1" x14ac:dyDescent="0.2">
      <c r="A21" s="16"/>
      <c r="B21" s="16"/>
      <c r="C21" s="16"/>
      <c r="D21" s="16"/>
      <c r="E21" s="58"/>
      <c r="F21" s="60" t="s">
        <v>78</v>
      </c>
      <c r="G21" s="59">
        <f>SUMIF(K8:K17,"x",H8:H17)</f>
        <v>350</v>
      </c>
      <c r="H21" s="59">
        <f>SUMIF(P8:P17,"x",H8:H17)</f>
        <v>50</v>
      </c>
      <c r="I21" s="93"/>
      <c r="J21" s="23"/>
      <c r="K21" s="23"/>
      <c r="L21" s="23"/>
      <c r="M21" s="16"/>
      <c r="N21" s="66" t="s">
        <v>82</v>
      </c>
      <c r="O21" s="16"/>
      <c r="P21" s="16"/>
      <c r="Q21" s="71" t="s">
        <v>100</v>
      </c>
      <c r="R21" s="16"/>
      <c r="S21" s="37"/>
      <c r="T21" s="40"/>
      <c r="U21" s="37"/>
      <c r="V21" s="37"/>
      <c r="W21" s="37"/>
      <c r="X21" s="37"/>
      <c r="Y21" s="37"/>
      <c r="Z21" s="37"/>
      <c r="AA21" s="37"/>
      <c r="AB21" s="37"/>
      <c r="AC21" s="37"/>
      <c r="AD21" s="37"/>
      <c r="AE21" s="37"/>
      <c r="AF21" s="37"/>
      <c r="AG21" s="37"/>
      <c r="AH21" s="37"/>
      <c r="AI21" s="37"/>
      <c r="AJ21" s="37"/>
      <c r="AK21" s="35"/>
      <c r="AL21" s="35"/>
      <c r="AM21" s="35"/>
      <c r="AN21" s="35"/>
      <c r="AO21" s="35"/>
      <c r="AP21" s="35"/>
      <c r="AQ21" s="35"/>
      <c r="AR21" s="35"/>
      <c r="AS21" s="35"/>
      <c r="AT21" s="35"/>
      <c r="AU21" s="35"/>
      <c r="AV21" s="35"/>
      <c r="AW21" s="35"/>
      <c r="AX21" s="35"/>
    </row>
    <row r="22" spans="1:50" s="17" customFormat="1" x14ac:dyDescent="0.2">
      <c r="A22" s="16"/>
      <c r="B22" s="16"/>
      <c r="C22" s="16"/>
      <c r="D22" s="16"/>
      <c r="E22" s="60"/>
      <c r="F22" s="60" t="s">
        <v>81</v>
      </c>
      <c r="G22" s="59">
        <f>SUM(H8:H17)</f>
        <v>679</v>
      </c>
      <c r="H22" s="59">
        <f>SUMIF(L8:L17,"x",H8:H17)</f>
        <v>175</v>
      </c>
      <c r="I22" s="94"/>
      <c r="J22" s="23"/>
      <c r="K22" s="23"/>
      <c r="L22" s="23"/>
      <c r="M22" s="16">
        <f>COUNTIF(M8:M17,"x")</f>
        <v>1</v>
      </c>
      <c r="N22" s="16">
        <f>IF(M22&lt;&gt;0,SUMIF(M8:M17,"x",G8:G17)/M22,MIN(G8:G17))</f>
        <v>60</v>
      </c>
      <c r="O22" s="16"/>
      <c r="P22" s="16"/>
      <c r="Q22" s="16">
        <f>MAX(R8:R17)</f>
        <v>52</v>
      </c>
      <c r="R22" s="16"/>
      <c r="S22" s="37"/>
      <c r="T22" s="40"/>
      <c r="U22" s="37"/>
      <c r="V22" s="37"/>
      <c r="W22" s="37"/>
      <c r="X22" s="37"/>
      <c r="Y22" s="37"/>
      <c r="Z22" s="37"/>
      <c r="AA22" s="37"/>
      <c r="AB22" s="37"/>
      <c r="AC22" s="37"/>
      <c r="AD22" s="37"/>
      <c r="AE22" s="37"/>
      <c r="AF22" s="37"/>
      <c r="AG22" s="37"/>
      <c r="AH22" s="37"/>
      <c r="AI22" s="37"/>
      <c r="AJ22" s="37"/>
      <c r="AK22" s="35"/>
      <c r="AL22" s="35"/>
      <c r="AM22" s="35"/>
      <c r="AN22" s="35"/>
      <c r="AO22" s="35"/>
      <c r="AP22" s="35"/>
      <c r="AQ22" s="35"/>
      <c r="AR22" s="35"/>
      <c r="AS22" s="35"/>
      <c r="AT22" s="35"/>
      <c r="AU22" s="35"/>
      <c r="AV22" s="35"/>
      <c r="AW22" s="35"/>
      <c r="AX22" s="35"/>
    </row>
    <row r="23" spans="1:50" ht="15" x14ac:dyDescent="0.25">
      <c r="A23" s="4" t="s">
        <v>28</v>
      </c>
      <c r="I23" s="94"/>
      <c r="S23" s="37"/>
      <c r="T23" s="40"/>
      <c r="U23" s="37"/>
      <c r="V23" s="37"/>
      <c r="W23" s="37"/>
      <c r="X23" s="37"/>
      <c r="Y23" s="37"/>
      <c r="Z23" s="37"/>
      <c r="AA23" s="37"/>
      <c r="AB23" s="37"/>
      <c r="AC23" s="37"/>
      <c r="AD23" s="37"/>
      <c r="AE23" s="37"/>
      <c r="AF23" s="37"/>
      <c r="AG23" s="37"/>
      <c r="AH23" s="37"/>
      <c r="AI23" s="37"/>
      <c r="AJ23" s="37"/>
    </row>
    <row r="24" spans="1:50" x14ac:dyDescent="0.2">
      <c r="A24" s="6" t="s">
        <v>18</v>
      </c>
      <c r="B24" s="6"/>
      <c r="C24" s="11" t="s">
        <v>9</v>
      </c>
      <c r="D24" s="115" t="s">
        <v>61</v>
      </c>
      <c r="E24" s="11" t="s">
        <v>32</v>
      </c>
      <c r="F24" s="61" t="s">
        <v>161</v>
      </c>
      <c r="G24" s="11" t="s">
        <v>14</v>
      </c>
      <c r="H24" s="11" t="s">
        <v>31</v>
      </c>
      <c r="I24" s="93"/>
      <c r="J24" s="11"/>
      <c r="K24" s="11"/>
      <c r="L24" s="11"/>
      <c r="M24" s="11"/>
      <c r="N24" s="11"/>
      <c r="O24" s="11"/>
      <c r="P24" s="45"/>
      <c r="Q24" s="57"/>
      <c r="R24" s="57"/>
      <c r="S24" s="37"/>
      <c r="T24" s="40"/>
      <c r="U24" s="37"/>
      <c r="V24" s="37"/>
      <c r="W24" s="37"/>
      <c r="X24" s="37"/>
      <c r="Y24" s="37"/>
      <c r="Z24" s="37"/>
      <c r="AA24" s="37"/>
      <c r="AB24" s="37"/>
      <c r="AC24" s="37"/>
      <c r="AD24" s="37"/>
      <c r="AE24" s="37"/>
      <c r="AF24" s="37"/>
      <c r="AG24" s="37"/>
      <c r="AH24" s="37"/>
      <c r="AI24" s="37"/>
      <c r="AJ24" s="37"/>
    </row>
    <row r="25" spans="1:50" x14ac:dyDescent="0.2">
      <c r="B25" s="6"/>
      <c r="C25" s="26" t="s">
        <v>147</v>
      </c>
      <c r="D25" s="26" t="s">
        <v>147</v>
      </c>
      <c r="E25" s="26">
        <v>80</v>
      </c>
      <c r="F25" s="26">
        <v>1500</v>
      </c>
      <c r="G25" s="27" t="s">
        <v>15</v>
      </c>
      <c r="H25" s="28" t="s">
        <v>11</v>
      </c>
      <c r="I25" s="94"/>
      <c r="J25" s="28"/>
      <c r="K25" s="28"/>
      <c r="L25" s="28"/>
      <c r="M25" s="28"/>
      <c r="N25" s="28"/>
      <c r="O25" s="28"/>
      <c r="P25" s="28"/>
      <c r="Q25" s="28"/>
      <c r="R25" s="28"/>
      <c r="S25" s="37"/>
      <c r="T25" s="40"/>
      <c r="U25" s="37"/>
      <c r="V25" s="37"/>
      <c r="W25" s="37"/>
      <c r="X25" s="37"/>
      <c r="Y25" s="37"/>
      <c r="Z25" s="37"/>
      <c r="AA25" s="37"/>
      <c r="AB25" s="37"/>
      <c r="AC25" s="37"/>
      <c r="AD25" s="37"/>
      <c r="AE25" s="37"/>
      <c r="AF25" s="37"/>
      <c r="AG25" s="37"/>
      <c r="AH25" s="37"/>
      <c r="AI25" s="37"/>
      <c r="AJ25" s="37"/>
    </row>
    <row r="26" spans="1:50" x14ac:dyDescent="0.2">
      <c r="I26" s="94"/>
      <c r="S26" s="37"/>
      <c r="T26" s="40"/>
      <c r="U26" s="37"/>
      <c r="V26" s="37"/>
      <c r="W26" s="37"/>
      <c r="X26" s="37"/>
      <c r="Y26" s="37"/>
      <c r="Z26" s="37"/>
      <c r="AA26" s="37"/>
      <c r="AB26" s="37"/>
      <c r="AC26" s="37"/>
      <c r="AD26" s="37"/>
      <c r="AE26" s="37"/>
      <c r="AF26" s="37"/>
      <c r="AG26" s="37"/>
      <c r="AH26" s="37"/>
      <c r="AI26" s="37"/>
      <c r="AJ26" s="37"/>
    </row>
    <row r="27" spans="1:50" x14ac:dyDescent="0.2">
      <c r="A27" s="6" t="s">
        <v>13</v>
      </c>
      <c r="B27" s="6"/>
      <c r="C27" s="11" t="s">
        <v>33</v>
      </c>
      <c r="D27" s="121" t="s">
        <v>148</v>
      </c>
      <c r="E27" s="118"/>
      <c r="F27" s="118" t="s">
        <v>19</v>
      </c>
      <c r="G27" s="118"/>
      <c r="H27" s="11" t="s">
        <v>59</v>
      </c>
      <c r="I27" s="93"/>
      <c r="J27" s="11"/>
      <c r="K27" s="11"/>
      <c r="L27" s="11"/>
      <c r="M27" s="61" t="s">
        <v>83</v>
      </c>
      <c r="N27" s="45"/>
      <c r="O27" s="45"/>
      <c r="P27" s="45"/>
      <c r="Q27" s="57"/>
      <c r="R27" s="57"/>
      <c r="S27" s="37"/>
      <c r="T27" s="40"/>
      <c r="U27" s="37"/>
      <c r="V27" s="37"/>
      <c r="W27" s="37"/>
      <c r="X27" s="37"/>
      <c r="Y27" s="37"/>
      <c r="Z27" s="37"/>
      <c r="AA27" s="37"/>
      <c r="AB27" s="37"/>
      <c r="AC27" s="37"/>
      <c r="AD27" s="37"/>
      <c r="AE27" s="37"/>
      <c r="AF27" s="37"/>
      <c r="AG27" s="37"/>
      <c r="AH27" s="37"/>
      <c r="AI27" s="37"/>
      <c r="AJ27" s="37"/>
    </row>
    <row r="28" spans="1:50" x14ac:dyDescent="0.2">
      <c r="A28" s="6"/>
      <c r="B28" s="6"/>
      <c r="C28" s="26" t="s">
        <v>16</v>
      </c>
      <c r="D28" s="116" t="str">
        <f>IF(M28&gt;0,"ja","nein")</f>
        <v>nein</v>
      </c>
      <c r="E28" s="116"/>
      <c r="F28" s="116">
        <v>1.5</v>
      </c>
      <c r="G28" s="116"/>
      <c r="H28" s="28" t="s">
        <v>12</v>
      </c>
      <c r="I28" s="94"/>
      <c r="J28" s="28"/>
      <c r="K28" s="28"/>
      <c r="L28" s="28"/>
      <c r="M28" s="67">
        <f>COUNTIF(F8:F17,"Ja")</f>
        <v>0</v>
      </c>
      <c r="N28" s="67"/>
      <c r="O28" s="67"/>
      <c r="P28" s="67"/>
      <c r="Q28" s="67"/>
      <c r="R28" s="67"/>
      <c r="S28" s="37"/>
      <c r="T28" s="40"/>
      <c r="U28" s="37"/>
      <c r="V28" s="37"/>
      <c r="W28" s="37"/>
      <c r="X28" s="37"/>
      <c r="Y28" s="37"/>
      <c r="Z28" s="37"/>
      <c r="AA28" s="37"/>
      <c r="AB28" s="37"/>
      <c r="AC28" s="37"/>
      <c r="AD28" s="37"/>
      <c r="AE28" s="37"/>
      <c r="AF28" s="37"/>
      <c r="AG28" s="37"/>
      <c r="AH28" s="37"/>
      <c r="AI28" s="37"/>
      <c r="AJ28" s="37"/>
    </row>
    <row r="29" spans="1:50" x14ac:dyDescent="0.2">
      <c r="A29" s="6"/>
      <c r="B29" s="6"/>
      <c r="C29" s="6"/>
      <c r="D29" s="6"/>
      <c r="E29" s="6"/>
      <c r="F29" s="6"/>
      <c r="G29" s="6"/>
      <c r="H29" s="6"/>
      <c r="I29" s="94"/>
      <c r="J29" s="6"/>
      <c r="K29" s="6"/>
      <c r="L29" s="6"/>
      <c r="M29" s="6"/>
      <c r="N29" s="6"/>
      <c r="O29" s="6"/>
      <c r="P29" s="6"/>
      <c r="Q29" s="6"/>
      <c r="R29" s="6"/>
      <c r="S29" s="37"/>
      <c r="T29" s="40"/>
      <c r="U29" s="37"/>
      <c r="V29" s="37"/>
      <c r="W29" s="37"/>
      <c r="X29" s="37"/>
      <c r="Y29" s="37"/>
      <c r="Z29" s="37"/>
      <c r="AA29" s="37"/>
      <c r="AB29" s="37"/>
      <c r="AC29" s="37"/>
      <c r="AD29" s="37"/>
      <c r="AE29" s="37"/>
      <c r="AF29" s="37"/>
      <c r="AG29" s="37"/>
      <c r="AH29" s="37"/>
      <c r="AI29" s="37"/>
      <c r="AJ29" s="37"/>
    </row>
    <row r="30" spans="1:50" x14ac:dyDescent="0.2">
      <c r="A30" s="6" t="s">
        <v>95</v>
      </c>
      <c r="B30" s="11" t="s">
        <v>24</v>
      </c>
      <c r="C30" s="11" t="s">
        <v>21</v>
      </c>
      <c r="D30" s="11" t="s">
        <v>37</v>
      </c>
      <c r="E30" s="118" t="s">
        <v>23</v>
      </c>
      <c r="F30" s="118"/>
      <c r="G30" s="11" t="s">
        <v>35</v>
      </c>
      <c r="H30" s="11" t="s">
        <v>34</v>
      </c>
      <c r="I30" s="93"/>
      <c r="J30" s="11"/>
      <c r="K30" s="11"/>
      <c r="L30" s="11"/>
      <c r="M30" s="11"/>
      <c r="N30" s="11"/>
      <c r="O30" s="11"/>
      <c r="P30" s="45"/>
      <c r="Q30" s="57"/>
      <c r="R30" s="57"/>
      <c r="S30" s="37"/>
      <c r="T30" s="40"/>
      <c r="U30" s="37"/>
      <c r="V30" s="37"/>
      <c r="W30" s="37"/>
      <c r="X30" s="37"/>
      <c r="Y30" s="37"/>
      <c r="Z30" s="37"/>
      <c r="AA30" s="37"/>
      <c r="AB30" s="37"/>
      <c r="AC30" s="37"/>
      <c r="AD30" s="37"/>
      <c r="AE30" s="37"/>
      <c r="AF30" s="37"/>
      <c r="AG30" s="37"/>
      <c r="AH30" s="37"/>
      <c r="AI30" s="37"/>
      <c r="AJ30" s="37"/>
    </row>
    <row r="31" spans="1:50" s="20" customFormat="1" x14ac:dyDescent="0.2">
      <c r="A31" s="12"/>
      <c r="B31" s="26" t="s">
        <v>147</v>
      </c>
      <c r="C31" s="12">
        <f>N22</f>
        <v>60</v>
      </c>
      <c r="D31" s="12">
        <f>D32+D33</f>
        <v>76.5</v>
      </c>
      <c r="E31" s="119">
        <f>MAX(40,E36,E38)</f>
        <v>140</v>
      </c>
      <c r="F31" s="119"/>
      <c r="G31" s="12">
        <f>IF(B31="Ja",D31+E31+30,D31+2*E31)</f>
        <v>246.5</v>
      </c>
      <c r="H31" s="13">
        <f>MAX(C31,G31)</f>
        <v>246.5</v>
      </c>
      <c r="I31" s="94"/>
      <c r="J31" s="13"/>
      <c r="K31" s="13"/>
      <c r="L31" s="13"/>
      <c r="M31" s="13"/>
      <c r="N31" s="13"/>
      <c r="O31" s="13"/>
      <c r="P31" s="13"/>
      <c r="Q31" s="13"/>
      <c r="R31" s="13"/>
      <c r="S31" s="38"/>
      <c r="T31" s="40"/>
      <c r="U31" s="38"/>
      <c r="V31" s="38"/>
      <c r="W31" s="38"/>
      <c r="X31" s="38"/>
      <c r="Y31" s="38"/>
      <c r="Z31" s="38"/>
      <c r="AA31" s="38"/>
      <c r="AB31" s="38"/>
      <c r="AC31" s="38"/>
      <c r="AD31" s="38"/>
      <c r="AE31" s="38"/>
      <c r="AF31" s="38"/>
      <c r="AG31" s="38"/>
      <c r="AH31" s="38"/>
      <c r="AI31" s="38"/>
      <c r="AJ31" s="38"/>
      <c r="AK31" s="39"/>
      <c r="AL31" s="39"/>
      <c r="AM31" s="39"/>
      <c r="AN31" s="39"/>
      <c r="AO31" s="39"/>
      <c r="AP31" s="39"/>
      <c r="AQ31" s="39"/>
      <c r="AR31" s="39"/>
      <c r="AS31" s="39"/>
      <c r="AT31" s="39"/>
      <c r="AU31" s="39"/>
      <c r="AV31" s="39"/>
      <c r="AW31" s="39"/>
      <c r="AX31" s="39"/>
    </row>
    <row r="32" spans="1:50" x14ac:dyDescent="0.2">
      <c r="A32" s="18"/>
      <c r="B32" s="19"/>
      <c r="C32" s="14" t="s">
        <v>36</v>
      </c>
      <c r="D32" s="26">
        <v>65.5</v>
      </c>
      <c r="G32" s="6"/>
      <c r="I32" s="94"/>
      <c r="S32" s="37"/>
      <c r="T32" s="40"/>
      <c r="U32" s="37"/>
      <c r="V32" s="37"/>
      <c r="W32" s="37"/>
      <c r="X32" s="37"/>
      <c r="Y32" s="37"/>
      <c r="Z32" s="37"/>
      <c r="AA32" s="37"/>
      <c r="AB32" s="37"/>
      <c r="AC32" s="37"/>
      <c r="AD32" s="37"/>
      <c r="AE32" s="37"/>
      <c r="AF32" s="37"/>
      <c r="AG32" s="37"/>
      <c r="AH32" s="37"/>
      <c r="AI32" s="37"/>
      <c r="AJ32" s="37"/>
    </row>
    <row r="33" spans="1:36" x14ac:dyDescent="0.2">
      <c r="A33" s="18"/>
      <c r="B33" s="18"/>
      <c r="C33" s="14" t="s">
        <v>22</v>
      </c>
      <c r="D33" s="26">
        <f>5+6</f>
        <v>11</v>
      </c>
      <c r="F33" s="45"/>
      <c r="G33" s="60" t="s">
        <v>87</v>
      </c>
      <c r="H33" s="59" t="str">
        <f>IF(H22&gt;=H31,"Erfüllt","Nicht Erfüllt!")</f>
        <v>Nicht Erfüllt!</v>
      </c>
      <c r="I33" s="94"/>
      <c r="J33" s="120" t="s">
        <v>104</v>
      </c>
      <c r="K33" s="120"/>
      <c r="L33" s="120"/>
      <c r="M33" s="120"/>
      <c r="N33" s="120"/>
      <c r="O33" s="120"/>
      <c r="S33" s="37"/>
      <c r="T33" s="40"/>
      <c r="U33" s="37"/>
      <c r="V33" s="37"/>
      <c r="W33" s="37"/>
      <c r="X33" s="37"/>
      <c r="Y33" s="37"/>
      <c r="Z33" s="37"/>
      <c r="AA33" s="37"/>
      <c r="AB33" s="37"/>
      <c r="AC33" s="37"/>
      <c r="AD33" s="37"/>
      <c r="AE33" s="37"/>
      <c r="AF33" s="37"/>
      <c r="AG33" s="37"/>
      <c r="AH33" s="37"/>
      <c r="AI33" s="37"/>
      <c r="AJ33" s="37"/>
    </row>
    <row r="34" spans="1:36" s="17" customFormat="1" ht="12.75" customHeight="1" x14ac:dyDescent="0.2">
      <c r="A34" s="16"/>
      <c r="B34" s="16"/>
      <c r="C34" s="15"/>
      <c r="F34" s="45"/>
      <c r="G34" s="60" t="s">
        <v>88</v>
      </c>
      <c r="H34" s="59" t="str">
        <f>IF(H20&gt;=E31,"Erfüllt","Nicht Erfüllt!")</f>
        <v>Nicht Erfüllt!</v>
      </c>
      <c r="I34" s="94"/>
      <c r="J34" s="120"/>
      <c r="K34" s="120"/>
      <c r="L34" s="120"/>
      <c r="M34" s="120"/>
      <c r="N34" s="120"/>
      <c r="O34" s="120"/>
      <c r="S34" s="16"/>
      <c r="T34" s="68"/>
      <c r="U34" s="16"/>
      <c r="V34" s="16"/>
      <c r="W34" s="16"/>
      <c r="X34" s="16"/>
      <c r="Y34" s="16"/>
      <c r="Z34" s="16"/>
      <c r="AA34" s="16"/>
      <c r="AB34" s="16"/>
      <c r="AC34" s="16"/>
      <c r="AD34" s="16"/>
      <c r="AE34" s="16"/>
      <c r="AF34" s="16"/>
      <c r="AG34" s="16"/>
      <c r="AH34" s="16"/>
      <c r="AI34" s="16"/>
      <c r="AJ34" s="16"/>
    </row>
    <row r="35" spans="1:36" s="17" customFormat="1" x14ac:dyDescent="0.2">
      <c r="A35" s="16"/>
      <c r="B35" s="25"/>
      <c r="D35" s="14" t="s">
        <v>102</v>
      </c>
      <c r="E35" s="69" t="s">
        <v>147</v>
      </c>
      <c r="F35" s="45"/>
      <c r="G35" s="60" t="s">
        <v>89</v>
      </c>
      <c r="H35" s="59" t="str">
        <f>IF(B31="Ja",IF(H21&gt;=30,"Erfüllt","Nicht Erfüllt!"),IF(H21&gt;=E31,"Erfüllt","Nicht Erfüllt!"))</f>
        <v>Erfüllt</v>
      </c>
      <c r="I35" s="94"/>
      <c r="J35" s="120"/>
      <c r="K35" s="120"/>
      <c r="L35" s="120"/>
      <c r="M35" s="120"/>
      <c r="N35" s="120"/>
      <c r="O35" s="120"/>
      <c r="S35" s="16"/>
      <c r="T35" s="68"/>
      <c r="U35" s="16"/>
      <c r="V35" s="16"/>
      <c r="W35" s="16"/>
      <c r="X35" s="16"/>
      <c r="Y35" s="16"/>
      <c r="Z35" s="16"/>
      <c r="AA35" s="16"/>
      <c r="AB35" s="16"/>
      <c r="AC35" s="16"/>
      <c r="AD35" s="16"/>
      <c r="AE35" s="16"/>
      <c r="AF35" s="16"/>
      <c r="AG35" s="16"/>
      <c r="AH35" s="16"/>
      <c r="AI35" s="16"/>
      <c r="AJ35" s="16"/>
    </row>
    <row r="36" spans="1:36" s="17" customFormat="1" x14ac:dyDescent="0.2">
      <c r="A36" s="16"/>
      <c r="D36" s="14" t="s">
        <v>84</v>
      </c>
      <c r="E36" s="69">
        <f>IF(E35="Ja",IF(B31="Ja",140,100),)</f>
        <v>140</v>
      </c>
      <c r="F36" s="45"/>
      <c r="G36" s="60" t="s">
        <v>90</v>
      </c>
      <c r="H36" s="59" t="str">
        <f>IF(AND(G20&gt;=E31,H20&gt;=E31/2),"Erfüllt","Nicht Erfüllt!")</f>
        <v>Nicht Erfüllt!</v>
      </c>
      <c r="I36" s="93"/>
      <c r="J36" s="120"/>
      <c r="K36" s="120"/>
      <c r="L36" s="120"/>
      <c r="M36" s="120"/>
      <c r="N36" s="120"/>
      <c r="O36" s="120"/>
      <c r="S36" s="16"/>
      <c r="T36" s="68"/>
      <c r="U36" s="16"/>
      <c r="V36" s="16"/>
      <c r="W36" s="16"/>
      <c r="X36" s="16"/>
      <c r="Y36" s="16"/>
      <c r="Z36" s="16"/>
      <c r="AA36" s="16"/>
      <c r="AB36" s="16"/>
      <c r="AC36" s="16"/>
      <c r="AD36" s="16"/>
      <c r="AE36" s="16"/>
      <c r="AF36" s="16"/>
      <c r="AG36" s="16"/>
      <c r="AH36" s="16"/>
      <c r="AI36" s="16"/>
      <c r="AJ36" s="16"/>
    </row>
    <row r="37" spans="1:36" s="17" customFormat="1" x14ac:dyDescent="0.2">
      <c r="A37" s="16"/>
      <c r="D37" s="14" t="s">
        <v>103</v>
      </c>
      <c r="E37" s="44" t="s">
        <v>146</v>
      </c>
      <c r="F37" s="45"/>
      <c r="G37" s="60" t="s">
        <v>91</v>
      </c>
      <c r="H37" s="59" t="str">
        <f>IF(B31="Ja",IF(AND(H21&gt;=15,G21&gt;=30),"Erfüllt","Nicht Erfüllt!"),IF(AND(G21&gt;=E31,H21&gt;=E31/2),"Erfüllt","Nicht Erfüllt!"))</f>
        <v>Erfüllt</v>
      </c>
      <c r="I37" s="93"/>
      <c r="J37" s="120"/>
      <c r="K37" s="120"/>
      <c r="L37" s="120"/>
      <c r="M37" s="120"/>
      <c r="N37" s="120"/>
      <c r="O37" s="120"/>
      <c r="S37" s="16"/>
      <c r="T37" s="68"/>
      <c r="U37" s="16"/>
      <c r="V37" s="16"/>
      <c r="W37" s="16"/>
      <c r="X37" s="16"/>
      <c r="Y37" s="16"/>
      <c r="Z37" s="16"/>
      <c r="AA37" s="16"/>
      <c r="AB37" s="16"/>
      <c r="AC37" s="16"/>
      <c r="AD37" s="16"/>
      <c r="AE37" s="16"/>
      <c r="AF37" s="16"/>
      <c r="AG37" s="16"/>
      <c r="AH37" s="16"/>
      <c r="AI37" s="16"/>
      <c r="AJ37" s="16"/>
    </row>
    <row r="38" spans="1:36" x14ac:dyDescent="0.2">
      <c r="A38" s="17"/>
      <c r="B38" s="25"/>
      <c r="D38" s="14" t="s">
        <v>85</v>
      </c>
      <c r="E38" s="23">
        <f>IF(E37="ja",IF(B31="ja",100,80),0)</f>
        <v>0</v>
      </c>
      <c r="F38" s="60"/>
      <c r="G38" s="60" t="s">
        <v>94</v>
      </c>
      <c r="H38" s="70" t="str">
        <f>IF(N20="x","Ja","Nein")</f>
        <v>Ja</v>
      </c>
      <c r="I38" s="97"/>
      <c r="K38" s="6"/>
      <c r="L38" s="6"/>
      <c r="M38" s="6"/>
      <c r="N38" s="6"/>
      <c r="O38" s="6"/>
      <c r="P38" s="6"/>
      <c r="Q38" s="6"/>
      <c r="R38" s="6"/>
      <c r="S38" s="37"/>
      <c r="T38" s="40"/>
      <c r="U38" s="37"/>
      <c r="V38" s="37"/>
      <c r="W38" s="37"/>
      <c r="X38" s="37"/>
      <c r="Y38" s="37"/>
      <c r="Z38" s="37"/>
      <c r="AA38" s="37"/>
      <c r="AB38" s="37"/>
      <c r="AC38" s="37"/>
      <c r="AD38" s="37"/>
      <c r="AE38" s="37"/>
      <c r="AF38" s="37"/>
      <c r="AG38" s="37"/>
      <c r="AH38" s="37"/>
      <c r="AI38" s="37"/>
      <c r="AJ38" s="37"/>
    </row>
    <row r="39" spans="1:36" x14ac:dyDescent="0.2">
      <c r="A39" s="17"/>
      <c r="B39" s="17"/>
      <c r="C39" s="17"/>
      <c r="F39" s="60"/>
      <c r="G39" s="60" t="str">
        <f>IF(H38&lt;&gt;"ja","Vor und Nach BW FRS mit AHS und L1 vorh.","")</f>
        <v/>
      </c>
      <c r="H39" s="70" t="str">
        <f>IF(H38&lt;&gt;"ja",IF(AND(Q20&gt;0,H20&gt;=Q20,Q22&gt;0,H21&gt;=Q22),"Erfüllt","Nicht erfüllt!"),"")</f>
        <v/>
      </c>
      <c r="I39" s="97"/>
      <c r="J39" s="6"/>
      <c r="K39" s="6"/>
      <c r="L39" s="6"/>
      <c r="M39" s="6"/>
      <c r="N39" s="6"/>
      <c r="O39" s="6"/>
      <c r="P39" s="6"/>
      <c r="Q39" s="6"/>
      <c r="R39" s="6"/>
      <c r="S39" s="37"/>
      <c r="T39" s="40"/>
      <c r="U39" s="37"/>
      <c r="V39" s="37"/>
      <c r="W39" s="37"/>
      <c r="X39" s="37"/>
      <c r="Y39" s="37"/>
      <c r="Z39" s="37"/>
      <c r="AA39" s="37"/>
      <c r="AB39" s="37"/>
      <c r="AC39" s="37"/>
      <c r="AD39" s="37"/>
      <c r="AE39" s="37"/>
      <c r="AF39" s="37"/>
      <c r="AG39" s="37"/>
      <c r="AH39" s="37"/>
      <c r="AI39" s="37"/>
      <c r="AJ39" s="37"/>
    </row>
    <row r="40" spans="1:36" ht="15" x14ac:dyDescent="0.25">
      <c r="A40" s="4" t="s">
        <v>38</v>
      </c>
      <c r="B40" s="6"/>
      <c r="C40" s="6"/>
      <c r="D40" s="6"/>
      <c r="F40" s="6"/>
      <c r="G40" s="6"/>
      <c r="H40" s="6"/>
      <c r="I40" s="93"/>
      <c r="S40" s="37"/>
      <c r="T40" s="40"/>
      <c r="U40" s="37"/>
      <c r="V40" s="37"/>
      <c r="W40" s="37"/>
      <c r="X40" s="37"/>
      <c r="Y40" s="37"/>
      <c r="Z40" s="37"/>
      <c r="AA40" s="37"/>
      <c r="AB40" s="37"/>
      <c r="AC40" s="37"/>
      <c r="AD40" s="37"/>
      <c r="AE40" s="37"/>
      <c r="AF40" s="37"/>
      <c r="AG40" s="37"/>
      <c r="AH40" s="37"/>
      <c r="AI40" s="37"/>
      <c r="AJ40" s="37"/>
    </row>
    <row r="41" spans="1:36" ht="27" customHeight="1" x14ac:dyDescent="0.2">
      <c r="B41" s="117" t="s">
        <v>86</v>
      </c>
      <c r="C41" s="117"/>
      <c r="D41" s="117"/>
      <c r="E41" s="117"/>
      <c r="F41" s="117"/>
      <c r="G41" s="117"/>
      <c r="H41" s="117"/>
      <c r="I41" s="107"/>
      <c r="J41" s="42"/>
      <c r="K41" s="42"/>
      <c r="L41" s="42"/>
      <c r="M41" s="42"/>
      <c r="N41" s="42"/>
      <c r="O41" s="42"/>
      <c r="P41" s="43"/>
      <c r="Q41" s="55"/>
      <c r="R41" s="55"/>
      <c r="S41" s="37"/>
      <c r="T41" s="40"/>
      <c r="U41" s="37"/>
      <c r="V41" s="37"/>
      <c r="W41" s="37"/>
      <c r="X41" s="37"/>
      <c r="Y41" s="37"/>
      <c r="Z41" s="37"/>
      <c r="AA41" s="37"/>
      <c r="AB41" s="37"/>
      <c r="AC41" s="37"/>
      <c r="AD41" s="37"/>
      <c r="AE41" s="37"/>
      <c r="AF41" s="37"/>
      <c r="AG41" s="37"/>
      <c r="AH41" s="37"/>
      <c r="AI41" s="37"/>
      <c r="AJ41" s="37"/>
    </row>
    <row r="42" spans="1:36" s="79" customFormat="1" ht="12.75" customHeight="1" thickBot="1" x14ac:dyDescent="0.25">
      <c r="A42"/>
      <c r="B42"/>
      <c r="C42"/>
      <c r="D42"/>
      <c r="E42"/>
      <c r="F42"/>
      <c r="G42"/>
      <c r="H42"/>
      <c r="I42" s="93"/>
      <c r="J42" s="81"/>
      <c r="K42" s="81"/>
      <c r="L42" s="81"/>
      <c r="M42" s="81"/>
      <c r="N42" s="81"/>
      <c r="O42" s="81"/>
      <c r="P42" s="81"/>
      <c r="Q42" s="81"/>
      <c r="R42" s="81"/>
      <c r="S42" s="82"/>
      <c r="T42" s="83"/>
      <c r="U42" s="82"/>
      <c r="V42" s="82"/>
      <c r="W42" s="82"/>
      <c r="X42" s="82"/>
      <c r="Y42" s="82"/>
      <c r="Z42" s="82"/>
      <c r="AA42" s="82"/>
      <c r="AB42" s="82"/>
      <c r="AC42" s="82"/>
      <c r="AD42" s="82"/>
      <c r="AE42" s="82"/>
      <c r="AF42" s="82"/>
      <c r="AG42" s="82"/>
      <c r="AH42" s="82"/>
      <c r="AI42" s="82"/>
      <c r="AJ42" s="82"/>
    </row>
    <row r="43" spans="1:36" s="17" customFormat="1" ht="12.75" customHeight="1" x14ac:dyDescent="0.2">
      <c r="A43"/>
      <c r="B43"/>
      <c r="C43"/>
      <c r="D43"/>
      <c r="E43"/>
      <c r="F43"/>
      <c r="G43"/>
      <c r="H43"/>
      <c r="I43" s="93"/>
      <c r="J43" s="25"/>
      <c r="K43" s="25"/>
      <c r="L43" s="25"/>
      <c r="M43" s="25"/>
      <c r="N43" s="25"/>
      <c r="O43" s="25"/>
      <c r="P43" s="25"/>
      <c r="Q43" s="25"/>
      <c r="R43" s="25"/>
      <c r="S43" s="16"/>
      <c r="T43" s="68"/>
      <c r="U43" s="16"/>
      <c r="V43" s="16"/>
      <c r="W43" s="16"/>
      <c r="X43" s="16"/>
      <c r="Y43" s="16"/>
      <c r="Z43" s="16"/>
      <c r="AA43" s="16"/>
      <c r="AB43" s="16"/>
      <c r="AC43" s="16"/>
      <c r="AD43" s="16"/>
      <c r="AE43" s="16"/>
      <c r="AF43" s="16"/>
      <c r="AG43" s="16"/>
      <c r="AH43" s="16"/>
      <c r="AI43" s="16"/>
      <c r="AJ43" s="16"/>
    </row>
    <row r="44" spans="1:36" ht="15" x14ac:dyDescent="0.25">
      <c r="B44" s="21" t="s">
        <v>2</v>
      </c>
      <c r="C44" s="10" t="s">
        <v>56</v>
      </c>
      <c r="I44" s="93"/>
      <c r="J44" s="50" t="s">
        <v>69</v>
      </c>
      <c r="K44" s="6"/>
      <c r="M44" s="6" t="s">
        <v>107</v>
      </c>
    </row>
    <row r="45" spans="1:36" ht="9" customHeight="1" x14ac:dyDescent="0.25">
      <c r="B45" s="41"/>
      <c r="C45" s="10"/>
      <c r="I45" s="93"/>
    </row>
    <row r="46" spans="1:36" ht="15" x14ac:dyDescent="0.25">
      <c r="A46" s="4" t="s">
        <v>149</v>
      </c>
      <c r="B46" s="7"/>
      <c r="C46" s="8"/>
      <c r="D46" s="8"/>
      <c r="E46" s="9"/>
      <c r="F46" s="6"/>
      <c r="G46" s="6"/>
      <c r="H46" s="6"/>
      <c r="I46" s="94"/>
      <c r="J46" s="118" t="s">
        <v>101</v>
      </c>
      <c r="K46" s="118"/>
      <c r="L46" s="50" t="s">
        <v>73</v>
      </c>
      <c r="M46" s="50" t="s">
        <v>68</v>
      </c>
      <c r="N46" s="50" t="s">
        <v>68</v>
      </c>
      <c r="O46" s="50" t="s">
        <v>68</v>
      </c>
      <c r="P46" s="6" t="s">
        <v>68</v>
      </c>
      <c r="Q46" s="6"/>
      <c r="R46" s="6"/>
      <c r="U46" s="37"/>
      <c r="V46" s="37"/>
      <c r="W46" s="37"/>
      <c r="X46" s="37"/>
      <c r="Y46" s="37"/>
      <c r="Z46" s="37"/>
      <c r="AA46" s="37"/>
      <c r="AB46" s="37"/>
      <c r="AC46" s="37"/>
      <c r="AD46" s="37"/>
      <c r="AE46" s="37"/>
      <c r="AF46" s="37"/>
      <c r="AG46" s="37"/>
      <c r="AH46" s="37"/>
      <c r="AI46" s="37"/>
      <c r="AJ46" s="37"/>
    </row>
    <row r="47" spans="1:36" x14ac:dyDescent="0.2">
      <c r="A47" s="6"/>
      <c r="B47" s="72" t="s">
        <v>3</v>
      </c>
      <c r="C47" s="61" t="s">
        <v>152</v>
      </c>
      <c r="D47" s="72" t="s">
        <v>4</v>
      </c>
      <c r="E47" s="72" t="s">
        <v>5</v>
      </c>
      <c r="F47" s="72" t="s">
        <v>17</v>
      </c>
      <c r="G47" s="72" t="s">
        <v>6</v>
      </c>
      <c r="H47" s="72" t="s">
        <v>25</v>
      </c>
      <c r="I47" s="95" t="s">
        <v>129</v>
      </c>
      <c r="J47" s="72" t="s">
        <v>63</v>
      </c>
      <c r="K47" s="72" t="s">
        <v>62</v>
      </c>
      <c r="L47" s="72" t="s">
        <v>71</v>
      </c>
      <c r="M47" s="72" t="s">
        <v>70</v>
      </c>
      <c r="N47" s="72" t="s">
        <v>64</v>
      </c>
      <c r="O47" s="72" t="s">
        <v>72</v>
      </c>
      <c r="P47" s="61" t="s">
        <v>79</v>
      </c>
      <c r="Q47" s="61" t="s">
        <v>97</v>
      </c>
      <c r="R47" s="61" t="s">
        <v>98</v>
      </c>
      <c r="S47" s="37"/>
      <c r="T47" s="40"/>
      <c r="U47" s="37"/>
      <c r="V47" s="37"/>
      <c r="W47" s="37"/>
      <c r="X47" s="37"/>
      <c r="Y47" s="37"/>
      <c r="Z47" s="37"/>
      <c r="AA47" s="37"/>
      <c r="AB47" s="37"/>
      <c r="AC47" s="37"/>
      <c r="AD47" s="37"/>
      <c r="AE47" s="37"/>
      <c r="AF47" s="37"/>
      <c r="AG47" s="37"/>
      <c r="AH47" s="37"/>
      <c r="AI47" s="37"/>
      <c r="AJ47" s="37"/>
    </row>
    <row r="48" spans="1:36" x14ac:dyDescent="0.2">
      <c r="B48" s="104" t="s">
        <v>139</v>
      </c>
      <c r="C48" s="104"/>
      <c r="D48" s="104"/>
      <c r="E48" s="104"/>
      <c r="F48" s="104"/>
      <c r="G48" s="104"/>
      <c r="H48" s="104">
        <v>200</v>
      </c>
      <c r="I48" s="95"/>
      <c r="J48" s="62" t="s">
        <v>65</v>
      </c>
      <c r="K48" s="62"/>
      <c r="L48" s="62"/>
      <c r="M48" s="54" t="str">
        <f t="shared" ref="M48:M57" si="6">IF(OR(LEFT(LOWER(C48),1)="n",J48="x",K48="x"),"","x")</f>
        <v/>
      </c>
      <c r="N48" s="54" t="str">
        <f t="shared" ref="N48:N57" si="7">IF(AND(M48&lt;&gt;"",H48&gt;G48),"x","")</f>
        <v/>
      </c>
      <c r="O48" s="54" t="str">
        <f t="shared" ref="O48:O57" si="8">IF(AND(L48="x",M48="",J48="x"),"x","")</f>
        <v/>
      </c>
      <c r="P48" s="54" t="str">
        <f t="shared" ref="P48:P57" si="9">IF(AND(L48="x",M48="",K48="x"),"x","")</f>
        <v/>
      </c>
      <c r="Q48" s="54">
        <f t="shared" ref="Q48:Q57" si="10">IF(AND(J48="x",L48="x"),G48,)</f>
        <v>0</v>
      </c>
      <c r="R48" s="54">
        <f t="shared" ref="R48:R57" si="11">IF(AND(K48="x",L48="x"),G48,)</f>
        <v>0</v>
      </c>
      <c r="S48" s="37"/>
      <c r="T48" s="52"/>
      <c r="U48" s="37"/>
      <c r="V48" s="37"/>
      <c r="W48" s="37"/>
      <c r="X48" s="37"/>
      <c r="Y48" s="37"/>
      <c r="Z48" s="37"/>
      <c r="AA48" s="37"/>
      <c r="AB48" s="37"/>
      <c r="AC48" s="37"/>
      <c r="AD48" s="37"/>
      <c r="AE48" s="37"/>
      <c r="AF48" s="37"/>
      <c r="AG48" s="37"/>
      <c r="AH48" s="37"/>
      <c r="AI48" s="37"/>
      <c r="AJ48" s="37"/>
    </row>
    <row r="49" spans="1:50" x14ac:dyDescent="0.2">
      <c r="B49" s="104" t="s">
        <v>140</v>
      </c>
      <c r="C49" s="104"/>
      <c r="D49" s="53" t="s">
        <v>7</v>
      </c>
      <c r="E49" s="53" t="s">
        <v>12</v>
      </c>
      <c r="F49" s="53"/>
      <c r="G49" s="104">
        <v>60</v>
      </c>
      <c r="H49" s="104">
        <v>4</v>
      </c>
      <c r="I49" s="95"/>
      <c r="J49" s="63" t="s">
        <v>65</v>
      </c>
      <c r="K49" s="62"/>
      <c r="L49" s="62"/>
      <c r="M49" s="54" t="str">
        <f t="shared" si="6"/>
        <v/>
      </c>
      <c r="N49" s="54" t="str">
        <f t="shared" si="7"/>
        <v/>
      </c>
      <c r="O49" s="54" t="str">
        <f t="shared" si="8"/>
        <v/>
      </c>
      <c r="P49" s="54" t="str">
        <f t="shared" si="9"/>
        <v/>
      </c>
      <c r="Q49" s="54">
        <f t="shared" si="10"/>
        <v>0</v>
      </c>
      <c r="R49" s="54">
        <f t="shared" si="11"/>
        <v>0</v>
      </c>
      <c r="S49" s="37"/>
      <c r="T49" s="52"/>
      <c r="U49" s="37"/>
      <c r="V49" s="37"/>
      <c r="W49" s="37"/>
      <c r="X49" s="37"/>
      <c r="Y49" s="37"/>
      <c r="Z49" s="37"/>
      <c r="AA49" s="37"/>
      <c r="AB49" s="37"/>
      <c r="AC49" s="37"/>
      <c r="AD49" s="37"/>
      <c r="AE49" s="37"/>
      <c r="AF49" s="37"/>
      <c r="AG49" s="37"/>
      <c r="AH49" s="37"/>
      <c r="AI49" s="37"/>
      <c r="AJ49" s="37"/>
    </row>
    <row r="50" spans="1:50" x14ac:dyDescent="0.2">
      <c r="B50" s="104" t="s">
        <v>141</v>
      </c>
      <c r="C50" s="111"/>
      <c r="D50" s="111" t="s">
        <v>7</v>
      </c>
      <c r="E50" s="111" t="s">
        <v>12</v>
      </c>
      <c r="F50" s="111"/>
      <c r="G50" s="111">
        <v>60</v>
      </c>
      <c r="H50" s="112"/>
      <c r="I50" s="95"/>
      <c r="J50" s="63" t="s">
        <v>65</v>
      </c>
      <c r="K50" s="113"/>
      <c r="L50" s="113"/>
      <c r="M50" s="114" t="str">
        <f t="shared" ref="M50:M51" si="12">IF(OR(LEFT(LOWER(C50),1)="n",J50="x",K50="x"),"","x")</f>
        <v/>
      </c>
      <c r="N50" s="114" t="str">
        <f t="shared" ref="N50:N51" si="13">IF(AND(M50&lt;&gt;"",H50&gt;G50),"x","")</f>
        <v/>
      </c>
      <c r="O50" s="114" t="str">
        <f t="shared" ref="O50:O51" si="14">IF(AND(L50="x",M50="",J50="x"),"x","")</f>
        <v/>
      </c>
      <c r="P50" s="114" t="str">
        <f t="shared" ref="P50:P51" si="15">IF(AND(L50="x",M50="",K50="x"),"x","")</f>
        <v/>
      </c>
      <c r="Q50" s="114">
        <f t="shared" ref="Q50:Q51" si="16">IF(AND(J50="x",L50="x"),G50,)</f>
        <v>0</v>
      </c>
      <c r="R50" s="114">
        <f t="shared" ref="R50:R51" si="17">IF(AND(K50="x",L50="x"),G50,)</f>
        <v>0</v>
      </c>
      <c r="S50" s="37"/>
      <c r="T50" s="52"/>
      <c r="U50" s="37"/>
      <c r="V50" s="37"/>
      <c r="W50" s="37"/>
      <c r="X50" s="37"/>
      <c r="Y50" s="37"/>
      <c r="Z50" s="37"/>
      <c r="AA50" s="37"/>
      <c r="AB50" s="37"/>
      <c r="AC50" s="37"/>
      <c r="AD50" s="37"/>
      <c r="AE50" s="37"/>
      <c r="AF50" s="37"/>
      <c r="AG50" s="37"/>
      <c r="AH50" s="37"/>
      <c r="AI50" s="37"/>
      <c r="AJ50" s="37"/>
    </row>
    <row r="51" spans="1:50" x14ac:dyDescent="0.2">
      <c r="B51" s="53" t="s">
        <v>30</v>
      </c>
      <c r="C51" s="53"/>
      <c r="D51" s="104" t="s">
        <v>11</v>
      </c>
      <c r="E51" s="104" t="s">
        <v>12</v>
      </c>
      <c r="F51" s="104"/>
      <c r="G51" s="104">
        <v>52</v>
      </c>
      <c r="H51" s="104">
        <v>60</v>
      </c>
      <c r="I51" s="95"/>
      <c r="J51" s="63" t="s">
        <v>65</v>
      </c>
      <c r="K51" s="113"/>
      <c r="L51" s="113" t="s">
        <v>65</v>
      </c>
      <c r="M51" s="114" t="str">
        <f t="shared" si="12"/>
        <v/>
      </c>
      <c r="N51" s="114" t="str">
        <f t="shared" si="13"/>
        <v/>
      </c>
      <c r="O51" s="114" t="str">
        <f t="shared" si="14"/>
        <v>x</v>
      </c>
      <c r="P51" s="114" t="str">
        <f t="shared" si="15"/>
        <v/>
      </c>
      <c r="Q51" s="114">
        <f t="shared" si="16"/>
        <v>52</v>
      </c>
      <c r="R51" s="114">
        <f t="shared" si="17"/>
        <v>0</v>
      </c>
      <c r="S51" s="37"/>
      <c r="T51" s="52"/>
      <c r="U51" s="37"/>
      <c r="V51" s="37"/>
      <c r="W51" s="37"/>
      <c r="X51" s="37"/>
      <c r="Y51" s="37"/>
      <c r="Z51" s="37"/>
      <c r="AA51" s="37"/>
      <c r="AB51" s="37"/>
      <c r="AC51" s="37"/>
      <c r="AD51" s="37"/>
      <c r="AE51" s="37"/>
      <c r="AF51" s="37"/>
      <c r="AG51" s="37"/>
      <c r="AH51" s="37"/>
      <c r="AI51" s="37"/>
      <c r="AJ51" s="37"/>
    </row>
    <row r="52" spans="1:50" x14ac:dyDescent="0.2">
      <c r="B52" s="53" t="s">
        <v>29</v>
      </c>
      <c r="C52" s="104" t="s">
        <v>65</v>
      </c>
      <c r="D52" s="104" t="s">
        <v>11</v>
      </c>
      <c r="E52" s="104" t="s">
        <v>12</v>
      </c>
      <c r="F52" s="104" t="s">
        <v>146</v>
      </c>
      <c r="G52" s="104">
        <v>60</v>
      </c>
      <c r="H52" s="104">
        <v>65</v>
      </c>
      <c r="I52" s="96"/>
      <c r="J52" s="63"/>
      <c r="K52" s="62"/>
      <c r="L52" s="62" t="s">
        <v>65</v>
      </c>
      <c r="M52" s="54" t="str">
        <f t="shared" si="6"/>
        <v>x</v>
      </c>
      <c r="N52" s="54" t="str">
        <f t="shared" si="7"/>
        <v>x</v>
      </c>
      <c r="O52" s="54" t="str">
        <f t="shared" si="8"/>
        <v/>
      </c>
      <c r="P52" s="54" t="str">
        <f t="shared" si="9"/>
        <v/>
      </c>
      <c r="Q52" s="54">
        <f t="shared" si="10"/>
        <v>0</v>
      </c>
      <c r="R52" s="54">
        <f t="shared" si="11"/>
        <v>0</v>
      </c>
      <c r="S52" s="37"/>
      <c r="T52" s="52"/>
      <c r="U52" s="37"/>
      <c r="V52" s="37"/>
      <c r="W52" s="37"/>
      <c r="X52" s="37"/>
      <c r="Y52" s="37"/>
      <c r="Z52" s="37"/>
      <c r="AA52" s="37"/>
      <c r="AB52" s="37"/>
      <c r="AC52" s="37"/>
      <c r="AD52" s="37"/>
      <c r="AE52" s="37"/>
      <c r="AF52" s="37"/>
      <c r="AG52" s="37"/>
      <c r="AH52" s="37"/>
      <c r="AI52" s="37"/>
      <c r="AJ52" s="37"/>
    </row>
    <row r="53" spans="1:50" x14ac:dyDescent="0.2">
      <c r="B53" s="53" t="s">
        <v>30</v>
      </c>
      <c r="C53" s="53"/>
      <c r="D53" s="104" t="s">
        <v>11</v>
      </c>
      <c r="E53" s="104" t="s">
        <v>12</v>
      </c>
      <c r="F53" s="104"/>
      <c r="G53" s="104">
        <v>52</v>
      </c>
      <c r="H53" s="75">
        <v>50</v>
      </c>
      <c r="I53" s="95"/>
      <c r="J53" s="62"/>
      <c r="K53" s="62" t="s">
        <v>65</v>
      </c>
      <c r="L53" s="62" t="s">
        <v>65</v>
      </c>
      <c r="M53" s="54" t="str">
        <f t="shared" si="6"/>
        <v/>
      </c>
      <c r="N53" s="54" t="str">
        <f t="shared" si="7"/>
        <v/>
      </c>
      <c r="O53" s="54" t="str">
        <f t="shared" si="8"/>
        <v/>
      </c>
      <c r="P53" s="54" t="str">
        <f t="shared" si="9"/>
        <v>x</v>
      </c>
      <c r="Q53" s="54">
        <f t="shared" si="10"/>
        <v>0</v>
      </c>
      <c r="R53" s="54">
        <f t="shared" si="11"/>
        <v>52</v>
      </c>
      <c r="S53" s="37"/>
      <c r="T53" s="52"/>
      <c r="U53" s="37"/>
      <c r="V53" s="37"/>
      <c r="W53" s="37"/>
      <c r="X53" s="37"/>
      <c r="Y53" s="37"/>
      <c r="Z53" s="37"/>
      <c r="AA53" s="37"/>
      <c r="AB53" s="37"/>
      <c r="AC53" s="37"/>
      <c r="AD53" s="37"/>
      <c r="AE53" s="37"/>
      <c r="AF53" s="37"/>
      <c r="AG53" s="37"/>
      <c r="AH53" s="37"/>
      <c r="AI53" s="37"/>
      <c r="AJ53" s="37"/>
    </row>
    <row r="54" spans="1:50" x14ac:dyDescent="0.2">
      <c r="B54" s="111" t="s">
        <v>141</v>
      </c>
      <c r="C54" s="111"/>
      <c r="D54" s="111" t="s">
        <v>7</v>
      </c>
      <c r="E54" s="111" t="s">
        <v>12</v>
      </c>
      <c r="F54" s="111"/>
      <c r="G54" s="111">
        <v>60</v>
      </c>
      <c r="H54" s="112"/>
      <c r="I54" s="93"/>
      <c r="J54" s="62"/>
      <c r="K54" s="63" t="s">
        <v>65</v>
      </c>
      <c r="L54" s="62"/>
      <c r="M54" s="54" t="str">
        <f t="shared" si="6"/>
        <v/>
      </c>
      <c r="N54" s="54" t="str">
        <f t="shared" si="7"/>
        <v/>
      </c>
      <c r="O54" s="54" t="str">
        <f t="shared" si="8"/>
        <v/>
      </c>
      <c r="P54" s="54" t="str">
        <f t="shared" si="9"/>
        <v/>
      </c>
      <c r="Q54" s="54">
        <f t="shared" si="10"/>
        <v>0</v>
      </c>
      <c r="R54" s="54">
        <f t="shared" si="11"/>
        <v>0</v>
      </c>
      <c r="S54" s="37"/>
      <c r="T54" s="40"/>
      <c r="U54" s="37"/>
      <c r="V54" s="37"/>
      <c r="W54" s="37"/>
      <c r="X54" s="37"/>
      <c r="Y54" s="37"/>
      <c r="Z54" s="37"/>
      <c r="AA54" s="37"/>
      <c r="AB54" s="37"/>
      <c r="AC54" s="37"/>
      <c r="AD54" s="37"/>
      <c r="AE54" s="37"/>
      <c r="AF54" s="37"/>
      <c r="AG54" s="37"/>
      <c r="AH54" s="37"/>
      <c r="AI54" s="37"/>
      <c r="AJ54" s="37"/>
    </row>
    <row r="55" spans="1:50" x14ac:dyDescent="0.2">
      <c r="B55" s="104" t="s">
        <v>141</v>
      </c>
      <c r="C55" s="53"/>
      <c r="D55" s="53" t="s">
        <v>7</v>
      </c>
      <c r="E55" s="53" t="s">
        <v>12</v>
      </c>
      <c r="F55" s="53"/>
      <c r="G55" s="104">
        <v>60</v>
      </c>
      <c r="H55" s="75">
        <v>50</v>
      </c>
      <c r="I55" s="94"/>
      <c r="J55" s="62"/>
      <c r="K55" s="63" t="s">
        <v>65</v>
      </c>
      <c r="L55" s="63"/>
      <c r="M55" s="54" t="str">
        <f t="shared" si="6"/>
        <v/>
      </c>
      <c r="N55" s="54" t="str">
        <f t="shared" si="7"/>
        <v/>
      </c>
      <c r="O55" s="54" t="str">
        <f t="shared" si="8"/>
        <v/>
      </c>
      <c r="P55" s="54" t="str">
        <f t="shared" si="9"/>
        <v/>
      </c>
      <c r="Q55" s="54">
        <f t="shared" si="10"/>
        <v>0</v>
      </c>
      <c r="R55" s="54">
        <f t="shared" si="11"/>
        <v>0</v>
      </c>
      <c r="S55" s="37"/>
      <c r="T55" s="40"/>
      <c r="U55" s="37"/>
      <c r="V55" s="37"/>
      <c r="W55" s="37"/>
      <c r="X55" s="37"/>
      <c r="Y55" s="37"/>
      <c r="Z55" s="37"/>
      <c r="AA55" s="37"/>
      <c r="AB55" s="37"/>
      <c r="AC55" s="37"/>
      <c r="AD55" s="37"/>
      <c r="AE55" s="37"/>
      <c r="AF55" s="37"/>
      <c r="AG55" s="37"/>
      <c r="AH55" s="37"/>
      <c r="AI55" s="37"/>
      <c r="AJ55" s="37"/>
    </row>
    <row r="56" spans="1:50" x14ac:dyDescent="0.2">
      <c r="B56" s="104" t="s">
        <v>141</v>
      </c>
      <c r="C56" s="104"/>
      <c r="D56" s="53" t="s">
        <v>42</v>
      </c>
      <c r="E56" s="53" t="s">
        <v>12</v>
      </c>
      <c r="F56" s="53"/>
      <c r="G56" s="104">
        <v>60</v>
      </c>
      <c r="H56" s="75">
        <v>50</v>
      </c>
      <c r="I56" s="94"/>
      <c r="J56" s="62"/>
      <c r="K56" s="63" t="s">
        <v>65</v>
      </c>
      <c r="L56" s="62"/>
      <c r="M56" s="54" t="str">
        <f t="shared" si="6"/>
        <v/>
      </c>
      <c r="N56" s="54" t="str">
        <f t="shared" si="7"/>
        <v/>
      </c>
      <c r="O56" s="54" t="str">
        <f t="shared" si="8"/>
        <v/>
      </c>
      <c r="P56" s="54" t="str">
        <f t="shared" si="9"/>
        <v/>
      </c>
      <c r="Q56" s="54">
        <f t="shared" si="10"/>
        <v>0</v>
      </c>
      <c r="R56" s="54">
        <f t="shared" si="11"/>
        <v>0</v>
      </c>
      <c r="S56" s="37"/>
      <c r="T56" s="40"/>
      <c r="U56" s="37"/>
      <c r="V56" s="37"/>
      <c r="W56" s="37"/>
      <c r="X56" s="37"/>
      <c r="Y56" s="37"/>
      <c r="Z56" s="37"/>
      <c r="AA56" s="37"/>
      <c r="AB56" s="37"/>
      <c r="AC56" s="37"/>
      <c r="AD56" s="37"/>
      <c r="AE56" s="37"/>
      <c r="AF56" s="37"/>
      <c r="AG56" s="37"/>
      <c r="AH56" s="37"/>
      <c r="AI56" s="37"/>
      <c r="AJ56" s="37"/>
    </row>
    <row r="57" spans="1:50" x14ac:dyDescent="0.2">
      <c r="A57" s="6"/>
      <c r="B57" s="104" t="s">
        <v>142</v>
      </c>
      <c r="C57" s="31"/>
      <c r="D57" s="104"/>
      <c r="E57" s="104"/>
      <c r="F57" s="104"/>
      <c r="G57" s="104"/>
      <c r="H57" s="104">
        <v>200</v>
      </c>
      <c r="I57" s="94"/>
      <c r="J57" s="64"/>
      <c r="K57" s="65" t="s">
        <v>65</v>
      </c>
      <c r="L57" s="64"/>
      <c r="M57" s="54" t="str">
        <f t="shared" si="6"/>
        <v/>
      </c>
      <c r="N57" s="54" t="str">
        <f t="shared" si="7"/>
        <v/>
      </c>
      <c r="O57" s="54" t="str">
        <f t="shared" si="8"/>
        <v/>
      </c>
      <c r="P57" s="54" t="str">
        <f t="shared" si="9"/>
        <v/>
      </c>
      <c r="Q57" s="54">
        <f t="shared" si="10"/>
        <v>0</v>
      </c>
      <c r="R57" s="54">
        <f t="shared" si="11"/>
        <v>0</v>
      </c>
      <c r="S57" s="37"/>
      <c r="T57" s="40"/>
      <c r="U57" s="37"/>
      <c r="V57" s="37"/>
      <c r="W57" s="37"/>
      <c r="X57" s="37"/>
      <c r="Y57" s="37"/>
      <c r="Z57" s="37"/>
      <c r="AA57" s="37"/>
      <c r="AB57" s="37"/>
      <c r="AC57" s="37"/>
      <c r="AD57" s="37"/>
      <c r="AE57" s="37"/>
      <c r="AF57" s="37"/>
      <c r="AG57" s="37"/>
      <c r="AH57" s="37"/>
      <c r="AI57" s="37"/>
      <c r="AJ57" s="37"/>
    </row>
    <row r="58" spans="1:50" s="17" customFormat="1" x14ac:dyDescent="0.2">
      <c r="A58" s="16"/>
      <c r="B58" s="16"/>
      <c r="C58" s="16"/>
      <c r="D58" s="16"/>
      <c r="E58" s="16"/>
      <c r="F58" s="16"/>
      <c r="G58" s="61" t="s">
        <v>93</v>
      </c>
      <c r="H58" s="61" t="s">
        <v>92</v>
      </c>
      <c r="I58" s="94"/>
      <c r="J58" s="23"/>
      <c r="K58" s="23"/>
      <c r="L58" s="23"/>
      <c r="M58" s="16"/>
      <c r="N58" s="16"/>
      <c r="O58" s="16"/>
      <c r="P58" s="16"/>
      <c r="Q58" s="16"/>
      <c r="R58" s="16"/>
      <c r="S58" s="37"/>
      <c r="T58" s="40"/>
      <c r="U58" s="37"/>
      <c r="V58" s="37"/>
      <c r="W58" s="37"/>
      <c r="X58" s="37"/>
      <c r="Y58" s="37"/>
      <c r="Z58" s="37"/>
      <c r="AA58" s="37"/>
      <c r="AB58" s="37"/>
      <c r="AC58" s="37"/>
      <c r="AD58" s="37"/>
      <c r="AE58" s="37"/>
      <c r="AF58" s="37"/>
      <c r="AG58" s="37"/>
      <c r="AH58" s="37"/>
      <c r="AI58" s="37"/>
      <c r="AJ58" s="37"/>
      <c r="AK58" s="35"/>
      <c r="AL58" s="35"/>
      <c r="AM58" s="35"/>
      <c r="AN58" s="35"/>
      <c r="AO58" s="35"/>
      <c r="AP58" s="35"/>
      <c r="AQ58" s="35"/>
      <c r="AR58" s="35"/>
      <c r="AS58" s="35"/>
      <c r="AT58" s="35"/>
      <c r="AU58" s="35"/>
      <c r="AV58" s="35"/>
      <c r="AW58" s="35"/>
      <c r="AX58" s="35"/>
    </row>
    <row r="59" spans="1:50" s="17" customFormat="1" x14ac:dyDescent="0.2">
      <c r="A59" s="16"/>
      <c r="B59" s="16"/>
      <c r="C59" s="16"/>
      <c r="D59" s="16"/>
      <c r="E59" s="58"/>
      <c r="F59" s="58" t="s">
        <v>76</v>
      </c>
      <c r="G59" s="59">
        <f>SUMIF(M48:M57,"x",H48:H57)</f>
        <v>65</v>
      </c>
      <c r="H59" s="59">
        <f>SUMIFS(H48:H57,L48:L57,"x",M48:M57,"x")</f>
        <v>65</v>
      </c>
      <c r="I59" s="93"/>
      <c r="J59" s="23"/>
      <c r="K59" s="23"/>
      <c r="L59" s="23"/>
      <c r="N59" s="66" t="s">
        <v>80</v>
      </c>
      <c r="O59" s="16"/>
      <c r="P59" s="16"/>
      <c r="Q59" s="66" t="s">
        <v>99</v>
      </c>
      <c r="R59" s="16"/>
      <c r="S59" s="37"/>
      <c r="T59" s="40"/>
      <c r="U59" s="37"/>
      <c r="V59" s="37"/>
      <c r="W59" s="37"/>
      <c r="X59" s="37"/>
      <c r="Y59" s="37"/>
      <c r="Z59" s="37"/>
      <c r="AA59" s="37"/>
      <c r="AB59" s="37"/>
      <c r="AC59" s="37"/>
      <c r="AD59" s="37"/>
      <c r="AE59" s="37"/>
      <c r="AF59" s="37"/>
      <c r="AG59" s="37"/>
      <c r="AH59" s="37"/>
      <c r="AI59" s="37"/>
      <c r="AJ59" s="37"/>
      <c r="AK59" s="35"/>
      <c r="AL59" s="35"/>
      <c r="AM59" s="35"/>
      <c r="AN59" s="35"/>
      <c r="AO59" s="35"/>
      <c r="AP59" s="35"/>
      <c r="AQ59" s="35"/>
      <c r="AR59" s="35"/>
      <c r="AS59" s="35"/>
      <c r="AT59" s="35"/>
      <c r="AU59" s="35"/>
      <c r="AV59" s="35"/>
      <c r="AW59" s="35"/>
      <c r="AX59" s="35"/>
    </row>
    <row r="60" spans="1:50" s="17" customFormat="1" x14ac:dyDescent="0.2">
      <c r="A60" s="16"/>
      <c r="B60" s="16"/>
      <c r="C60" s="16"/>
      <c r="D60" s="16"/>
      <c r="E60" s="58"/>
      <c r="F60" s="60" t="s">
        <v>77</v>
      </c>
      <c r="G60" s="59">
        <f>SUMIF(J48:J57,"x",H48:H57)</f>
        <v>264</v>
      </c>
      <c r="H60" s="59">
        <f>SUMIF(O48:O57,"x",H48:H57)</f>
        <v>60</v>
      </c>
      <c r="I60" s="94"/>
      <c r="J60" s="23"/>
      <c r="K60" s="23"/>
      <c r="L60" s="23"/>
      <c r="M60" s="16"/>
      <c r="N60" s="16" t="str">
        <f>IF(COUNTIF(N48:N57,"x")&gt;0,"x","")</f>
        <v>x</v>
      </c>
      <c r="O60" s="16"/>
      <c r="P60" s="16"/>
      <c r="Q60" s="16">
        <f>MAX(Q48:Q57)</f>
        <v>52</v>
      </c>
      <c r="R60" s="16"/>
      <c r="S60" s="37"/>
      <c r="T60" s="40"/>
      <c r="U60" s="37"/>
      <c r="V60" s="37"/>
      <c r="W60" s="37"/>
      <c r="X60" s="37"/>
      <c r="Y60" s="37"/>
      <c r="Z60" s="37"/>
      <c r="AA60" s="37"/>
      <c r="AB60" s="37"/>
      <c r="AC60" s="37"/>
      <c r="AD60" s="37"/>
      <c r="AE60" s="37"/>
      <c r="AF60" s="37"/>
      <c r="AG60" s="37"/>
      <c r="AH60" s="37"/>
      <c r="AI60" s="37"/>
      <c r="AJ60" s="37"/>
      <c r="AK60" s="35"/>
      <c r="AL60" s="35"/>
      <c r="AM60" s="35"/>
      <c r="AN60" s="35"/>
      <c r="AO60" s="35"/>
      <c r="AP60" s="35"/>
      <c r="AQ60" s="35"/>
      <c r="AR60" s="35"/>
      <c r="AS60" s="35"/>
      <c r="AT60" s="35"/>
      <c r="AU60" s="35"/>
      <c r="AV60" s="35"/>
      <c r="AW60" s="35"/>
      <c r="AX60" s="35"/>
    </row>
    <row r="61" spans="1:50" s="17" customFormat="1" x14ac:dyDescent="0.2">
      <c r="A61" s="16"/>
      <c r="B61" s="16"/>
      <c r="C61" s="16"/>
      <c r="D61" s="16"/>
      <c r="E61" s="58"/>
      <c r="F61" s="60" t="s">
        <v>78</v>
      </c>
      <c r="G61" s="59">
        <f>SUMIF(K48:K57,"x",H48:H57)</f>
        <v>350</v>
      </c>
      <c r="H61" s="59">
        <f>SUMIF(P48:P57,"x",H48:H57)</f>
        <v>50</v>
      </c>
      <c r="I61" s="94"/>
      <c r="J61" s="23"/>
      <c r="K61" s="23"/>
      <c r="L61" s="23"/>
      <c r="M61" s="16"/>
      <c r="N61" s="66" t="s">
        <v>82</v>
      </c>
      <c r="O61" s="16"/>
      <c r="P61" s="16"/>
      <c r="Q61" s="71" t="s">
        <v>100</v>
      </c>
      <c r="R61" s="16"/>
      <c r="S61" s="37"/>
      <c r="T61" s="40"/>
      <c r="U61" s="37"/>
      <c r="V61" s="37"/>
      <c r="W61" s="37"/>
      <c r="X61" s="37"/>
      <c r="Y61" s="37"/>
      <c r="Z61" s="37"/>
      <c r="AA61" s="37"/>
      <c r="AB61" s="37"/>
      <c r="AC61" s="37"/>
      <c r="AD61" s="37"/>
      <c r="AE61" s="37"/>
      <c r="AF61" s="37"/>
      <c r="AG61" s="37"/>
      <c r="AH61" s="37"/>
      <c r="AI61" s="37"/>
      <c r="AJ61" s="37"/>
      <c r="AK61" s="35"/>
      <c r="AL61" s="35"/>
      <c r="AM61" s="35"/>
      <c r="AN61" s="35"/>
      <c r="AO61" s="35"/>
      <c r="AP61" s="35"/>
      <c r="AQ61" s="35"/>
      <c r="AR61" s="35"/>
      <c r="AS61" s="35"/>
      <c r="AT61" s="35"/>
      <c r="AU61" s="35"/>
      <c r="AV61" s="35"/>
      <c r="AW61" s="35"/>
      <c r="AX61" s="35"/>
    </row>
    <row r="62" spans="1:50" s="17" customFormat="1" x14ac:dyDescent="0.2">
      <c r="A62" s="16"/>
      <c r="B62" s="16"/>
      <c r="C62" s="16"/>
      <c r="D62" s="16"/>
      <c r="E62" s="60"/>
      <c r="F62" s="60" t="s">
        <v>81</v>
      </c>
      <c r="G62" s="59">
        <f>SUM(H48:H57)</f>
        <v>679</v>
      </c>
      <c r="H62" s="59">
        <f>SUMIF(L48:L57,"x",H48:H57)</f>
        <v>175</v>
      </c>
      <c r="I62" s="93"/>
      <c r="J62" s="23"/>
      <c r="K62" s="23"/>
      <c r="L62" s="23"/>
      <c r="M62" s="16">
        <f>COUNTIF(M48:M57,"x")</f>
        <v>1</v>
      </c>
      <c r="N62" s="16">
        <f>IF(M62&lt;&gt;0,SUMIF(M48:M57,"x",G48:G57)/M62,MIN(G48:G57))</f>
        <v>60</v>
      </c>
      <c r="O62" s="16"/>
      <c r="P62" s="16"/>
      <c r="Q62" s="16">
        <f>MAX(R48:R57)</f>
        <v>52</v>
      </c>
      <c r="R62" s="16"/>
      <c r="S62" s="37"/>
      <c r="T62" s="40"/>
      <c r="U62" s="37"/>
      <c r="V62" s="37"/>
      <c r="W62" s="37"/>
      <c r="X62" s="37"/>
      <c r="Y62" s="37"/>
      <c r="Z62" s="37"/>
      <c r="AA62" s="37"/>
      <c r="AB62" s="37"/>
      <c r="AC62" s="37"/>
      <c r="AD62" s="37"/>
      <c r="AE62" s="37"/>
      <c r="AF62" s="37"/>
      <c r="AG62" s="37"/>
      <c r="AH62" s="37"/>
      <c r="AI62" s="37"/>
      <c r="AJ62" s="37"/>
      <c r="AK62" s="35"/>
      <c r="AL62" s="35"/>
      <c r="AM62" s="35"/>
      <c r="AN62" s="35"/>
      <c r="AO62" s="35"/>
      <c r="AP62" s="35"/>
      <c r="AQ62" s="35"/>
      <c r="AR62" s="35"/>
      <c r="AS62" s="35"/>
      <c r="AT62" s="35"/>
      <c r="AU62" s="35"/>
      <c r="AV62" s="35"/>
      <c r="AW62" s="35"/>
      <c r="AX62" s="35"/>
    </row>
    <row r="63" spans="1:50" ht="15" x14ac:dyDescent="0.25">
      <c r="A63" s="4" t="s">
        <v>28</v>
      </c>
      <c r="I63" s="94"/>
      <c r="S63" s="37"/>
      <c r="T63" s="40"/>
      <c r="U63" s="37"/>
      <c r="V63" s="37"/>
      <c r="W63" s="37"/>
      <c r="X63" s="37"/>
      <c r="Y63" s="37"/>
      <c r="Z63" s="37"/>
      <c r="AA63" s="37"/>
      <c r="AB63" s="37"/>
      <c r="AC63" s="37"/>
      <c r="AD63" s="37"/>
      <c r="AE63" s="37"/>
      <c r="AF63" s="37"/>
      <c r="AG63" s="37"/>
      <c r="AH63" s="37"/>
      <c r="AI63" s="37"/>
      <c r="AJ63" s="37"/>
    </row>
    <row r="64" spans="1:50" x14ac:dyDescent="0.2">
      <c r="A64" s="6" t="s">
        <v>18</v>
      </c>
      <c r="B64" s="6"/>
      <c r="C64" s="72" t="s">
        <v>9</v>
      </c>
      <c r="D64" s="72" t="s">
        <v>61</v>
      </c>
      <c r="E64" s="72" t="s">
        <v>32</v>
      </c>
      <c r="F64" s="115" t="s">
        <v>162</v>
      </c>
      <c r="G64" s="72" t="s">
        <v>14</v>
      </c>
      <c r="H64" s="72" t="s">
        <v>31</v>
      </c>
      <c r="I64" s="94"/>
      <c r="J64" s="72"/>
      <c r="K64" s="72"/>
      <c r="L64" s="72"/>
      <c r="M64" s="72"/>
      <c r="N64" s="72"/>
      <c r="O64" s="72"/>
      <c r="P64" s="72"/>
      <c r="Q64" s="72"/>
      <c r="R64" s="72"/>
      <c r="S64" s="37"/>
      <c r="T64" s="40"/>
      <c r="U64" s="37"/>
      <c r="V64" s="37"/>
      <c r="W64" s="37"/>
      <c r="X64" s="37"/>
      <c r="Y64" s="37"/>
      <c r="Z64" s="37"/>
      <c r="AA64" s="37"/>
      <c r="AB64" s="37"/>
      <c r="AC64" s="37"/>
      <c r="AD64" s="37"/>
      <c r="AE64" s="37"/>
      <c r="AF64" s="37"/>
      <c r="AG64" s="37"/>
      <c r="AH64" s="37"/>
      <c r="AI64" s="37"/>
      <c r="AJ64" s="37"/>
    </row>
    <row r="65" spans="1:50" x14ac:dyDescent="0.2">
      <c r="B65" s="6"/>
      <c r="C65" s="73"/>
      <c r="D65" s="73"/>
      <c r="E65" s="73"/>
      <c r="F65" s="73"/>
      <c r="G65" s="27"/>
      <c r="H65" s="28"/>
      <c r="I65" s="93"/>
      <c r="J65" s="28"/>
      <c r="K65" s="28"/>
      <c r="L65" s="28"/>
      <c r="M65" s="28"/>
      <c r="N65" s="28"/>
      <c r="O65" s="28"/>
      <c r="P65" s="28"/>
      <c r="Q65" s="28"/>
      <c r="R65" s="28"/>
      <c r="S65" s="37"/>
      <c r="T65" s="40"/>
      <c r="U65" s="37"/>
      <c r="V65" s="37"/>
      <c r="W65" s="37"/>
      <c r="X65" s="37"/>
      <c r="Y65" s="37"/>
      <c r="Z65" s="37"/>
      <c r="AA65" s="37"/>
      <c r="AB65" s="37"/>
      <c r="AC65" s="37"/>
      <c r="AD65" s="37"/>
      <c r="AE65" s="37"/>
      <c r="AF65" s="37"/>
      <c r="AG65" s="37"/>
      <c r="AH65" s="37"/>
      <c r="AI65" s="37"/>
      <c r="AJ65" s="37"/>
    </row>
    <row r="66" spans="1:50" x14ac:dyDescent="0.2">
      <c r="I66" s="94"/>
      <c r="S66" s="37"/>
      <c r="T66" s="40"/>
      <c r="U66" s="37"/>
      <c r="V66" s="37"/>
      <c r="W66" s="37"/>
      <c r="X66" s="37"/>
      <c r="Y66" s="37"/>
      <c r="Z66" s="37"/>
      <c r="AA66" s="37"/>
      <c r="AB66" s="37"/>
      <c r="AC66" s="37"/>
      <c r="AD66" s="37"/>
      <c r="AE66" s="37"/>
      <c r="AF66" s="37"/>
      <c r="AG66" s="37"/>
      <c r="AH66" s="37"/>
      <c r="AI66" s="37"/>
      <c r="AJ66" s="37"/>
    </row>
    <row r="67" spans="1:50" x14ac:dyDescent="0.2">
      <c r="A67" s="6" t="s">
        <v>13</v>
      </c>
      <c r="B67" s="6"/>
      <c r="C67" s="72" t="s">
        <v>33</v>
      </c>
      <c r="D67" s="121" t="s">
        <v>148</v>
      </c>
      <c r="E67" s="118"/>
      <c r="F67" s="118" t="s">
        <v>19</v>
      </c>
      <c r="G67" s="118"/>
      <c r="H67" s="72" t="s">
        <v>59</v>
      </c>
      <c r="I67" s="94"/>
      <c r="J67" s="72"/>
      <c r="K67" s="72"/>
      <c r="L67" s="72"/>
      <c r="M67" s="61" t="s">
        <v>83</v>
      </c>
      <c r="N67" s="72"/>
      <c r="O67" s="72"/>
      <c r="P67" s="72"/>
      <c r="Q67" s="72"/>
      <c r="R67" s="72"/>
      <c r="S67" s="37"/>
      <c r="T67" s="40"/>
      <c r="U67" s="37"/>
      <c r="V67" s="37"/>
      <c r="W67" s="37"/>
      <c r="X67" s="37"/>
      <c r="Y67" s="37"/>
      <c r="Z67" s="37"/>
      <c r="AA67" s="37"/>
      <c r="AB67" s="37"/>
      <c r="AC67" s="37"/>
      <c r="AD67" s="37"/>
      <c r="AE67" s="37"/>
      <c r="AF67" s="37"/>
      <c r="AG67" s="37"/>
      <c r="AH67" s="37"/>
      <c r="AI67" s="37"/>
      <c r="AJ67" s="37"/>
    </row>
    <row r="68" spans="1:50" x14ac:dyDescent="0.2">
      <c r="A68" s="6"/>
      <c r="B68" s="6"/>
      <c r="C68" s="73"/>
      <c r="D68" s="116"/>
      <c r="E68" s="116"/>
      <c r="F68" s="116"/>
      <c r="G68" s="116"/>
      <c r="H68" s="28"/>
      <c r="I68" s="93"/>
      <c r="J68" s="28"/>
      <c r="K68" s="28"/>
      <c r="L68" s="28"/>
      <c r="M68" s="67">
        <f>COUNTIF(F48:F57,"Ja")</f>
        <v>0</v>
      </c>
      <c r="N68" s="67"/>
      <c r="O68" s="67"/>
      <c r="P68" s="67"/>
      <c r="Q68" s="67"/>
      <c r="R68" s="67"/>
      <c r="S68" s="37"/>
      <c r="T68" s="40"/>
      <c r="U68" s="37"/>
      <c r="V68" s="37"/>
      <c r="W68" s="37"/>
      <c r="X68" s="37"/>
      <c r="Y68" s="37"/>
      <c r="Z68" s="37"/>
      <c r="AA68" s="37"/>
      <c r="AB68" s="37"/>
      <c r="AC68" s="37"/>
      <c r="AD68" s="37"/>
      <c r="AE68" s="37"/>
      <c r="AF68" s="37"/>
      <c r="AG68" s="37"/>
      <c r="AH68" s="37"/>
      <c r="AI68" s="37"/>
      <c r="AJ68" s="37"/>
    </row>
    <row r="69" spans="1:50" x14ac:dyDescent="0.2">
      <c r="A69" s="6"/>
      <c r="B69" s="6"/>
      <c r="C69" s="6"/>
      <c r="D69" s="6"/>
      <c r="E69" s="6"/>
      <c r="F69" s="6"/>
      <c r="G69" s="6"/>
      <c r="H69" s="6"/>
      <c r="I69" s="94"/>
      <c r="J69" s="6"/>
      <c r="K69" s="6"/>
      <c r="L69" s="6"/>
      <c r="M69" s="6"/>
      <c r="N69" s="6"/>
      <c r="O69" s="6"/>
      <c r="P69" s="6"/>
      <c r="Q69" s="6"/>
      <c r="R69" s="6"/>
      <c r="S69" s="37"/>
      <c r="T69" s="40"/>
      <c r="U69" s="37"/>
      <c r="V69" s="37"/>
      <c r="W69" s="37"/>
      <c r="X69" s="37"/>
      <c r="Y69" s="37"/>
      <c r="Z69" s="37"/>
      <c r="AA69" s="37"/>
      <c r="AB69" s="37"/>
      <c r="AC69" s="37"/>
      <c r="AD69" s="37"/>
      <c r="AE69" s="37"/>
      <c r="AF69" s="37"/>
      <c r="AG69" s="37"/>
      <c r="AH69" s="37"/>
      <c r="AI69" s="37"/>
      <c r="AJ69" s="37"/>
    </row>
    <row r="70" spans="1:50" x14ac:dyDescent="0.2">
      <c r="A70" s="6" t="s">
        <v>95</v>
      </c>
      <c r="B70" s="72" t="s">
        <v>24</v>
      </c>
      <c r="C70" s="72" t="s">
        <v>21</v>
      </c>
      <c r="D70" s="72" t="s">
        <v>37</v>
      </c>
      <c r="E70" s="118" t="s">
        <v>23</v>
      </c>
      <c r="F70" s="118"/>
      <c r="G70" s="72" t="s">
        <v>35</v>
      </c>
      <c r="H70" s="72" t="s">
        <v>34</v>
      </c>
      <c r="I70" s="94"/>
      <c r="J70" s="72"/>
      <c r="K70" s="72"/>
      <c r="L70" s="72"/>
      <c r="M70" s="72"/>
      <c r="N70" s="72"/>
      <c r="O70" s="72"/>
      <c r="P70" s="72"/>
      <c r="Q70" s="72"/>
      <c r="R70" s="72"/>
      <c r="S70" s="37"/>
      <c r="T70" s="40"/>
      <c r="U70" s="37"/>
      <c r="V70" s="37"/>
      <c r="W70" s="37"/>
      <c r="X70" s="37"/>
      <c r="Y70" s="37"/>
      <c r="Z70" s="37"/>
      <c r="AA70" s="37"/>
      <c r="AB70" s="37"/>
      <c r="AC70" s="37"/>
      <c r="AD70" s="37"/>
      <c r="AE70" s="37"/>
      <c r="AF70" s="37"/>
      <c r="AG70" s="37"/>
      <c r="AH70" s="37"/>
      <c r="AI70" s="37"/>
      <c r="AJ70" s="37"/>
    </row>
    <row r="71" spans="1:50" s="20" customFormat="1" x14ac:dyDescent="0.2">
      <c r="A71" s="74"/>
      <c r="B71" s="73"/>
      <c r="C71" s="74">
        <f>N62</f>
        <v>60</v>
      </c>
      <c r="D71" s="74">
        <f>D72+D73</f>
        <v>0</v>
      </c>
      <c r="E71" s="119">
        <f>MAX(40,E76,E78)</f>
        <v>40</v>
      </c>
      <c r="F71" s="119"/>
      <c r="G71" s="74">
        <f>IF(B71="Ja",D71+E71+30,D71+2*E71)</f>
        <v>80</v>
      </c>
      <c r="H71" s="13">
        <f>MAX(C71,G71)</f>
        <v>80</v>
      </c>
      <c r="I71" s="94"/>
      <c r="J71" s="13"/>
      <c r="K71" s="13"/>
      <c r="L71" s="13"/>
      <c r="M71" s="13"/>
      <c r="N71" s="13"/>
      <c r="O71" s="13"/>
      <c r="P71" s="13"/>
      <c r="Q71" s="13"/>
      <c r="R71" s="13"/>
      <c r="S71" s="38"/>
      <c r="T71" s="40"/>
      <c r="U71" s="38"/>
      <c r="V71" s="38"/>
      <c r="W71" s="38"/>
      <c r="X71" s="38"/>
      <c r="Y71" s="38"/>
      <c r="Z71" s="38"/>
      <c r="AA71" s="38"/>
      <c r="AB71" s="38"/>
      <c r="AC71" s="38"/>
      <c r="AD71" s="38"/>
      <c r="AE71" s="38"/>
      <c r="AF71" s="38"/>
      <c r="AG71" s="38"/>
      <c r="AH71" s="38"/>
      <c r="AI71" s="38"/>
      <c r="AJ71" s="38"/>
      <c r="AK71" s="39"/>
      <c r="AL71" s="39"/>
      <c r="AM71" s="39"/>
      <c r="AN71" s="39"/>
      <c r="AO71" s="39"/>
      <c r="AP71" s="39"/>
      <c r="AQ71" s="39"/>
      <c r="AR71" s="39"/>
      <c r="AS71" s="39"/>
      <c r="AT71" s="39"/>
      <c r="AU71" s="39"/>
      <c r="AV71" s="39"/>
      <c r="AW71" s="39"/>
      <c r="AX71" s="39"/>
    </row>
    <row r="72" spans="1:50" x14ac:dyDescent="0.2">
      <c r="A72" s="18"/>
      <c r="B72" s="19"/>
      <c r="C72" s="14" t="s">
        <v>36</v>
      </c>
      <c r="D72" s="73"/>
      <c r="G72" s="6"/>
      <c r="I72" s="94"/>
      <c r="S72" s="37"/>
      <c r="T72" s="40"/>
      <c r="U72" s="37"/>
      <c r="V72" s="37"/>
      <c r="W72" s="37"/>
      <c r="X72" s="37"/>
      <c r="Y72" s="37"/>
      <c r="Z72" s="37"/>
      <c r="AA72" s="37"/>
      <c r="AB72" s="37"/>
      <c r="AC72" s="37"/>
      <c r="AD72" s="37"/>
      <c r="AE72" s="37"/>
      <c r="AF72" s="37"/>
      <c r="AG72" s="37"/>
      <c r="AH72" s="37"/>
      <c r="AI72" s="37"/>
      <c r="AJ72" s="37"/>
    </row>
    <row r="73" spans="1:50" x14ac:dyDescent="0.2">
      <c r="A73" s="18"/>
      <c r="B73" s="18"/>
      <c r="C73" s="14" t="s">
        <v>22</v>
      </c>
      <c r="D73" s="73"/>
      <c r="F73" s="72"/>
      <c r="G73" s="60" t="s">
        <v>87</v>
      </c>
      <c r="H73" s="59" t="str">
        <f>IF(H62&gt;=H71,"Erfüllt","Nicht Erfüllt!")</f>
        <v>Erfüllt</v>
      </c>
      <c r="I73" s="94"/>
      <c r="J73" s="120" t="s">
        <v>104</v>
      </c>
      <c r="K73" s="120"/>
      <c r="L73" s="120"/>
      <c r="M73" s="120"/>
      <c r="N73" s="120"/>
      <c r="O73" s="120"/>
      <c r="S73" s="37"/>
      <c r="T73" s="40"/>
      <c r="U73" s="37"/>
      <c r="V73" s="37"/>
      <c r="W73" s="37"/>
      <c r="X73" s="37"/>
      <c r="Y73" s="37"/>
      <c r="Z73" s="37"/>
      <c r="AA73" s="37"/>
      <c r="AB73" s="37"/>
      <c r="AC73" s="37"/>
      <c r="AD73" s="37"/>
      <c r="AE73" s="37"/>
      <c r="AF73" s="37"/>
      <c r="AG73" s="37"/>
      <c r="AH73" s="37"/>
      <c r="AI73" s="37"/>
      <c r="AJ73" s="37"/>
    </row>
    <row r="74" spans="1:50" s="17" customFormat="1" ht="12.75" customHeight="1" x14ac:dyDescent="0.2">
      <c r="A74" s="16"/>
      <c r="B74" s="16"/>
      <c r="C74" s="15"/>
      <c r="F74" s="72"/>
      <c r="G74" s="60" t="s">
        <v>88</v>
      </c>
      <c r="H74" s="59" t="str">
        <f>IF(H60&gt;=E71,"Erfüllt","Nicht Erfüllt!")</f>
        <v>Erfüllt</v>
      </c>
      <c r="I74" s="93"/>
      <c r="J74" s="120"/>
      <c r="K74" s="120"/>
      <c r="L74" s="120"/>
      <c r="M74" s="120"/>
      <c r="N74" s="120"/>
      <c r="O74" s="120"/>
      <c r="S74" s="16"/>
      <c r="T74" s="68"/>
      <c r="U74" s="16"/>
      <c r="V74" s="16"/>
      <c r="W74" s="16"/>
      <c r="X74" s="16"/>
      <c r="Y74" s="16"/>
      <c r="Z74" s="16"/>
      <c r="AA74" s="16"/>
      <c r="AB74" s="16"/>
      <c r="AC74" s="16"/>
      <c r="AD74" s="16"/>
      <c r="AE74" s="16"/>
      <c r="AF74" s="16"/>
      <c r="AG74" s="16"/>
      <c r="AH74" s="16"/>
      <c r="AI74" s="16"/>
      <c r="AJ74" s="16"/>
    </row>
    <row r="75" spans="1:50" s="17" customFormat="1" x14ac:dyDescent="0.2">
      <c r="A75" s="16"/>
      <c r="B75" s="25"/>
      <c r="D75" s="14" t="s">
        <v>102</v>
      </c>
      <c r="E75" s="102" t="s">
        <v>146</v>
      </c>
      <c r="F75" s="72"/>
      <c r="G75" s="60" t="s">
        <v>89</v>
      </c>
      <c r="H75" s="59" t="str">
        <f>IF(B71="Ja",IF(H61&gt;=30,"Erfüllt","Nicht Erfüllt!"),IF(H61&gt;=E71,"Erfüllt","Nicht Erfüllt!"))</f>
        <v>Erfüllt</v>
      </c>
      <c r="I75" s="93"/>
      <c r="J75" s="120"/>
      <c r="K75" s="120"/>
      <c r="L75" s="120"/>
      <c r="M75" s="120"/>
      <c r="N75" s="120"/>
      <c r="O75" s="120"/>
      <c r="S75" s="16"/>
      <c r="T75" s="68"/>
      <c r="U75" s="16"/>
      <c r="V75" s="16"/>
      <c r="W75" s="16"/>
      <c r="X75" s="16"/>
      <c r="Y75" s="16"/>
      <c r="Z75" s="16"/>
      <c r="AA75" s="16"/>
      <c r="AB75" s="16"/>
      <c r="AC75" s="16"/>
      <c r="AD75" s="16"/>
      <c r="AE75" s="16"/>
      <c r="AF75" s="16"/>
      <c r="AG75" s="16"/>
      <c r="AH75" s="16"/>
      <c r="AI75" s="16"/>
      <c r="AJ75" s="16"/>
    </row>
    <row r="76" spans="1:50" s="17" customFormat="1" x14ac:dyDescent="0.2">
      <c r="A76" s="16"/>
      <c r="D76" s="14" t="s">
        <v>84</v>
      </c>
      <c r="E76" s="69">
        <f>IF(E75="ja",IF(B71="ja",140,100),)</f>
        <v>0</v>
      </c>
      <c r="F76" s="72"/>
      <c r="G76" s="60" t="s">
        <v>90</v>
      </c>
      <c r="H76" s="59" t="str">
        <f>IF(AND(G60&gt;=E71,H60&gt;=E71/2),"Erfüllt","Nicht Erfüllt!")</f>
        <v>Erfüllt</v>
      </c>
      <c r="I76" s="97"/>
      <c r="J76" s="120"/>
      <c r="K76" s="120"/>
      <c r="L76" s="120"/>
      <c r="M76" s="120"/>
      <c r="N76" s="120"/>
      <c r="O76" s="120"/>
      <c r="S76" s="16"/>
      <c r="T76" s="68"/>
      <c r="U76" s="16"/>
      <c r="V76" s="16"/>
      <c r="W76" s="16"/>
      <c r="X76" s="16"/>
      <c r="Y76" s="16"/>
      <c r="Z76" s="16"/>
      <c r="AA76" s="16"/>
      <c r="AB76" s="16"/>
      <c r="AC76" s="16"/>
      <c r="AD76" s="16"/>
      <c r="AE76" s="16"/>
      <c r="AF76" s="16"/>
      <c r="AG76" s="16"/>
      <c r="AH76" s="16"/>
      <c r="AI76" s="16"/>
      <c r="AJ76" s="16"/>
    </row>
    <row r="77" spans="1:50" s="17" customFormat="1" x14ac:dyDescent="0.2">
      <c r="A77" s="16"/>
      <c r="D77" s="14" t="s">
        <v>103</v>
      </c>
      <c r="E77" s="73" t="s">
        <v>146</v>
      </c>
      <c r="F77" s="72"/>
      <c r="G77" s="60" t="s">
        <v>91</v>
      </c>
      <c r="H77" s="59" t="str">
        <f>IF(B71="Ja",IF(AND(H61&gt;=15,G61&gt;=30),"Erfüllt","Nicht Erfüllt!"),IF(AND(G61&gt;=E71,H61&gt;=E71/2),"Erfüllt","Nicht Erfüllt!"))</f>
        <v>Erfüllt</v>
      </c>
      <c r="I77" s="97"/>
      <c r="J77" s="120"/>
      <c r="K77" s="120"/>
      <c r="L77" s="120"/>
      <c r="M77" s="120"/>
      <c r="N77" s="120"/>
      <c r="O77" s="120"/>
      <c r="S77" s="16"/>
      <c r="T77" s="68"/>
      <c r="U77" s="16"/>
      <c r="V77" s="16"/>
      <c r="W77" s="16"/>
      <c r="X77" s="16"/>
      <c r="Y77" s="16"/>
      <c r="Z77" s="16"/>
      <c r="AA77" s="16"/>
      <c r="AB77" s="16"/>
      <c r="AC77" s="16"/>
      <c r="AD77" s="16"/>
      <c r="AE77" s="16"/>
      <c r="AF77" s="16"/>
      <c r="AG77" s="16"/>
      <c r="AH77" s="16"/>
      <c r="AI77" s="16"/>
      <c r="AJ77" s="16"/>
    </row>
    <row r="78" spans="1:50" ht="13.5" thickBot="1" x14ac:dyDescent="0.25">
      <c r="A78" s="17"/>
      <c r="B78" s="25"/>
      <c r="D78" s="14" t="s">
        <v>85</v>
      </c>
      <c r="E78" s="23">
        <f>IF(E77="ja",IF(B71="ja",100,80),0)</f>
        <v>0</v>
      </c>
      <c r="F78" s="60"/>
      <c r="G78" s="60" t="s">
        <v>94</v>
      </c>
      <c r="H78" s="70" t="str">
        <f>IF(N60="x","Ja","Nein")</f>
        <v>Ja</v>
      </c>
      <c r="I78" s="98"/>
      <c r="K78" s="6"/>
      <c r="L78" s="6"/>
      <c r="M78" s="6"/>
      <c r="N78" s="6"/>
      <c r="O78" s="6"/>
      <c r="P78" s="6"/>
      <c r="Q78" s="6"/>
      <c r="R78" s="6"/>
      <c r="S78" s="37"/>
      <c r="T78" s="40"/>
      <c r="U78" s="37"/>
      <c r="V78" s="37"/>
      <c r="W78" s="37"/>
      <c r="X78" s="37"/>
      <c r="Y78" s="37"/>
      <c r="Z78" s="37"/>
      <c r="AA78" s="37"/>
      <c r="AB78" s="37"/>
      <c r="AC78" s="37"/>
      <c r="AD78" s="37"/>
      <c r="AE78" s="37"/>
      <c r="AF78" s="37"/>
      <c r="AG78" s="37"/>
      <c r="AH78" s="37"/>
      <c r="AI78" s="37"/>
      <c r="AJ78" s="37"/>
    </row>
    <row r="79" spans="1:50" ht="15" x14ac:dyDescent="0.25">
      <c r="A79" s="17"/>
      <c r="B79" s="17"/>
      <c r="C79" s="17"/>
      <c r="F79" s="60"/>
      <c r="G79" s="60" t="str">
        <f>IF(H78&lt;&gt;"ja","Vor und Nach BW FRS mit AHS und L1 vorh.","")</f>
        <v/>
      </c>
      <c r="H79" s="70" t="str">
        <f>IF(H78&lt;&gt;"ja",IF(AND(Q60&gt;0,H60&gt;=Q60,Q62&gt;0,H61&gt;=Q62),"Erfüllt","Nicht erfüllt!"),"")</f>
        <v/>
      </c>
      <c r="I79" s="92"/>
      <c r="J79" s="6"/>
      <c r="K79" s="6"/>
      <c r="L79" s="6"/>
      <c r="M79" s="6"/>
      <c r="N79" s="6"/>
      <c r="O79" s="6"/>
      <c r="P79" s="6"/>
      <c r="Q79" s="6"/>
      <c r="R79" s="6"/>
      <c r="S79" s="37"/>
      <c r="T79" s="40"/>
      <c r="U79" s="37"/>
      <c r="V79" s="37"/>
      <c r="W79" s="37"/>
      <c r="X79" s="37"/>
      <c r="Y79" s="37"/>
      <c r="Z79" s="37"/>
      <c r="AA79" s="37"/>
      <c r="AB79" s="37"/>
      <c r="AC79" s="37"/>
      <c r="AD79" s="37"/>
      <c r="AE79" s="37"/>
      <c r="AF79" s="37"/>
      <c r="AG79" s="37"/>
      <c r="AH79" s="37"/>
      <c r="AI79" s="37"/>
      <c r="AJ79" s="37"/>
    </row>
    <row r="80" spans="1:50" ht="15" x14ac:dyDescent="0.25">
      <c r="A80" s="4" t="s">
        <v>38</v>
      </c>
      <c r="B80" s="6"/>
      <c r="C80" s="6"/>
      <c r="D80" s="6"/>
      <c r="F80" s="6"/>
      <c r="G80" s="6"/>
      <c r="H80" s="6"/>
      <c r="I80" s="93"/>
      <c r="S80" s="37"/>
      <c r="T80" s="40"/>
      <c r="U80" s="37"/>
      <c r="V80" s="37"/>
      <c r="W80" s="37"/>
      <c r="X80" s="37"/>
      <c r="Y80" s="37"/>
      <c r="Z80" s="37"/>
      <c r="AA80" s="37"/>
      <c r="AB80" s="37"/>
      <c r="AC80" s="37"/>
      <c r="AD80" s="37"/>
      <c r="AE80" s="37"/>
      <c r="AF80" s="37"/>
      <c r="AG80" s="37"/>
      <c r="AH80" s="37"/>
      <c r="AI80" s="37"/>
      <c r="AJ80" s="37"/>
    </row>
    <row r="81" spans="2:36" ht="12.75" customHeight="1" x14ac:dyDescent="0.2">
      <c r="B81" s="117"/>
      <c r="C81" s="117"/>
      <c r="D81" s="117"/>
      <c r="E81" s="117"/>
      <c r="F81" s="117"/>
      <c r="G81" s="117"/>
      <c r="H81" s="117"/>
      <c r="I81" s="93"/>
      <c r="J81" s="76"/>
      <c r="K81" s="76"/>
      <c r="L81" s="76"/>
      <c r="M81" s="76"/>
      <c r="N81" s="76"/>
      <c r="O81" s="76"/>
      <c r="P81" s="76"/>
      <c r="Q81" s="76"/>
      <c r="R81" s="76"/>
      <c r="S81" s="37"/>
      <c r="T81" s="40"/>
      <c r="U81" s="37"/>
      <c r="V81" s="37"/>
      <c r="W81" s="37"/>
      <c r="X81" s="37"/>
      <c r="Y81" s="37"/>
      <c r="Z81" s="37"/>
      <c r="AA81" s="37"/>
      <c r="AB81" s="37"/>
      <c r="AC81" s="37"/>
      <c r="AD81" s="37"/>
      <c r="AE81" s="37"/>
      <c r="AF81" s="37"/>
      <c r="AG81" s="37"/>
      <c r="AH81" s="37"/>
      <c r="AI81" s="37"/>
      <c r="AJ81" s="37"/>
    </row>
    <row r="82" spans="2:36" s="17" customFormat="1" ht="12.75" customHeight="1" x14ac:dyDescent="0.2">
      <c r="B82" s="77"/>
      <c r="C82" s="77"/>
      <c r="D82" s="77"/>
      <c r="E82" s="77"/>
      <c r="F82" s="77"/>
      <c r="G82" s="77"/>
      <c r="H82" s="77"/>
      <c r="I82" s="97"/>
      <c r="J82" s="25"/>
      <c r="K82" s="25"/>
      <c r="L82" s="25"/>
      <c r="M82" s="25"/>
      <c r="N82" s="25"/>
      <c r="O82" s="25"/>
      <c r="P82" s="25"/>
      <c r="Q82" s="25"/>
      <c r="R82" s="25"/>
      <c r="S82" s="16"/>
      <c r="T82" s="68"/>
      <c r="U82" s="16"/>
      <c r="V82" s="16"/>
      <c r="W82" s="16"/>
      <c r="X82" s="16"/>
      <c r="Y82" s="16"/>
      <c r="Z82" s="16"/>
      <c r="AA82" s="16"/>
      <c r="AB82" s="16"/>
      <c r="AC82" s="16"/>
      <c r="AD82" s="16"/>
      <c r="AE82" s="16"/>
      <c r="AF82" s="16"/>
      <c r="AG82" s="16"/>
      <c r="AH82" s="16"/>
      <c r="AI82" s="16"/>
      <c r="AJ82" s="16"/>
    </row>
    <row r="83" spans="2:36" s="35" customFormat="1" x14ac:dyDescent="0.2">
      <c r="T83" s="36"/>
    </row>
    <row r="84" spans="2:36" s="35" customFormat="1" x14ac:dyDescent="0.2">
      <c r="T84" s="36"/>
    </row>
    <row r="85" spans="2:36" s="35" customFormat="1" x14ac:dyDescent="0.2">
      <c r="T85" s="36"/>
    </row>
    <row r="86" spans="2:36" s="35" customFormat="1" x14ac:dyDescent="0.2">
      <c r="T86" s="36"/>
    </row>
    <row r="87" spans="2:36" s="35" customFormat="1" x14ac:dyDescent="0.2">
      <c r="T87" s="36"/>
    </row>
    <row r="88" spans="2:36" s="35" customFormat="1" x14ac:dyDescent="0.2">
      <c r="T88" s="36"/>
    </row>
    <row r="89" spans="2:36" s="35" customFormat="1" x14ac:dyDescent="0.2">
      <c r="T89" s="36"/>
    </row>
    <row r="90" spans="2:36" s="35" customFormat="1" x14ac:dyDescent="0.2">
      <c r="T90" s="36"/>
    </row>
    <row r="91" spans="2:36" s="35" customFormat="1" x14ac:dyDescent="0.2">
      <c r="T91" s="36"/>
    </row>
    <row r="92" spans="2:36" s="35" customFormat="1" x14ac:dyDescent="0.2">
      <c r="T92" s="36"/>
    </row>
    <row r="93" spans="2:36" s="35" customFormat="1" x14ac:dyDescent="0.2">
      <c r="T93" s="36"/>
    </row>
    <row r="94" spans="2:36" s="35" customFormat="1" x14ac:dyDescent="0.2">
      <c r="T94" s="36"/>
    </row>
    <row r="95" spans="2:36" s="35" customFormat="1" x14ac:dyDescent="0.2">
      <c r="T95" s="36"/>
    </row>
    <row r="96" spans="2:36" s="35" customFormat="1" x14ac:dyDescent="0.2">
      <c r="T96" s="36"/>
    </row>
    <row r="97" spans="20:20" s="35" customFormat="1" x14ac:dyDescent="0.2">
      <c r="T97" s="36"/>
    </row>
    <row r="98" spans="20:20" s="35" customFormat="1" x14ac:dyDescent="0.2">
      <c r="T98" s="36"/>
    </row>
    <row r="99" spans="20:20" s="35" customFormat="1" x14ac:dyDescent="0.2">
      <c r="T99" s="36"/>
    </row>
    <row r="100" spans="20:20" s="35" customFormat="1" x14ac:dyDescent="0.2">
      <c r="T100" s="36"/>
    </row>
    <row r="101" spans="20:20" s="35" customFormat="1" x14ac:dyDescent="0.2">
      <c r="T101" s="36"/>
    </row>
    <row r="102" spans="20:20" s="35" customFormat="1" x14ac:dyDescent="0.2">
      <c r="T102" s="36"/>
    </row>
    <row r="103" spans="20:20" s="35" customFormat="1" x14ac:dyDescent="0.2">
      <c r="T103" s="36"/>
    </row>
    <row r="104" spans="20:20" s="35" customFormat="1" x14ac:dyDescent="0.2">
      <c r="T104" s="36"/>
    </row>
    <row r="105" spans="20:20" s="35" customFormat="1" x14ac:dyDescent="0.2">
      <c r="T105" s="36"/>
    </row>
    <row r="106" spans="20:20" s="35" customFormat="1" x14ac:dyDescent="0.2">
      <c r="T106" s="36"/>
    </row>
    <row r="107" spans="20:20" s="35" customFormat="1" x14ac:dyDescent="0.2">
      <c r="T107" s="36"/>
    </row>
    <row r="108" spans="20:20" s="35" customFormat="1" x14ac:dyDescent="0.2">
      <c r="T108" s="36"/>
    </row>
    <row r="109" spans="20:20" s="35" customFormat="1" x14ac:dyDescent="0.2">
      <c r="T109" s="36"/>
    </row>
    <row r="110" spans="20:20" s="35" customFormat="1" x14ac:dyDescent="0.2">
      <c r="T110" s="36"/>
    </row>
    <row r="111" spans="20:20" s="35" customFormat="1" x14ac:dyDescent="0.2">
      <c r="T111" s="36"/>
    </row>
    <row r="112" spans="20:20" s="35" customFormat="1" x14ac:dyDescent="0.2">
      <c r="T112" s="36"/>
    </row>
    <row r="113" spans="20:20" s="35" customFormat="1" x14ac:dyDescent="0.2">
      <c r="T113" s="36"/>
    </row>
    <row r="114" spans="20:20" s="35" customFormat="1" x14ac:dyDescent="0.2">
      <c r="T114" s="36"/>
    </row>
    <row r="115" spans="20:20" s="35" customFormat="1" x14ac:dyDescent="0.2">
      <c r="T115" s="36"/>
    </row>
    <row r="116" spans="20:20" s="35" customFormat="1" x14ac:dyDescent="0.2">
      <c r="T116" s="36"/>
    </row>
    <row r="117" spans="20:20" s="35" customFormat="1" x14ac:dyDescent="0.2">
      <c r="T117" s="36"/>
    </row>
    <row r="118" spans="20:20" s="35" customFormat="1" x14ac:dyDescent="0.2">
      <c r="T118" s="36"/>
    </row>
    <row r="119" spans="20:20" s="35" customFormat="1" x14ac:dyDescent="0.2">
      <c r="T119" s="36"/>
    </row>
    <row r="120" spans="20:20" s="35" customFormat="1" x14ac:dyDescent="0.2">
      <c r="T120" s="36"/>
    </row>
    <row r="121" spans="20:20" s="35" customFormat="1" x14ac:dyDescent="0.2">
      <c r="T121" s="36"/>
    </row>
    <row r="122" spans="20:20" s="35" customFormat="1" x14ac:dyDescent="0.2">
      <c r="T122" s="36"/>
    </row>
    <row r="123" spans="20:20" s="35" customFormat="1" x14ac:dyDescent="0.2">
      <c r="T123" s="36"/>
    </row>
    <row r="124" spans="20:20" s="35" customFormat="1" x14ac:dyDescent="0.2">
      <c r="T124" s="36"/>
    </row>
    <row r="125" spans="20:20" s="35" customFormat="1" x14ac:dyDescent="0.2">
      <c r="T125" s="36"/>
    </row>
    <row r="126" spans="20:20" s="35" customFormat="1" x14ac:dyDescent="0.2">
      <c r="T126" s="36"/>
    </row>
    <row r="127" spans="20:20" s="35" customFormat="1" x14ac:dyDescent="0.2">
      <c r="T127" s="36"/>
    </row>
    <row r="128" spans="20:20" s="35" customFormat="1" x14ac:dyDescent="0.2">
      <c r="T128" s="36"/>
    </row>
    <row r="129" spans="20:20" s="35" customFormat="1" x14ac:dyDescent="0.2">
      <c r="T129" s="36"/>
    </row>
    <row r="130" spans="20:20" s="35" customFormat="1" x14ac:dyDescent="0.2">
      <c r="T130" s="36"/>
    </row>
    <row r="131" spans="20:20" s="35" customFormat="1" x14ac:dyDescent="0.2">
      <c r="T131" s="36"/>
    </row>
    <row r="132" spans="20:20" s="35" customFormat="1" x14ac:dyDescent="0.2">
      <c r="T132" s="36"/>
    </row>
    <row r="133" spans="20:20" s="35" customFormat="1" x14ac:dyDescent="0.2">
      <c r="T133" s="36"/>
    </row>
    <row r="134" spans="20:20" s="35" customFormat="1" x14ac:dyDescent="0.2">
      <c r="T134" s="36"/>
    </row>
    <row r="135" spans="20:20" s="35" customFormat="1" x14ac:dyDescent="0.2">
      <c r="T135" s="36"/>
    </row>
    <row r="136" spans="20:20" s="35" customFormat="1" x14ac:dyDescent="0.2">
      <c r="T136" s="36"/>
    </row>
    <row r="137" spans="20:20" s="35" customFormat="1" x14ac:dyDescent="0.2">
      <c r="T137" s="36"/>
    </row>
    <row r="138" spans="20:20" s="35" customFormat="1" x14ac:dyDescent="0.2">
      <c r="T138" s="36"/>
    </row>
    <row r="139" spans="20:20" s="35" customFormat="1" x14ac:dyDescent="0.2">
      <c r="T139" s="36"/>
    </row>
    <row r="140" spans="20:20" s="35" customFormat="1" x14ac:dyDescent="0.2">
      <c r="T140" s="36"/>
    </row>
    <row r="141" spans="20:20" s="35" customFormat="1" x14ac:dyDescent="0.2">
      <c r="T141" s="36"/>
    </row>
    <row r="142" spans="20:20" s="35" customFormat="1" x14ac:dyDescent="0.2">
      <c r="T142" s="36"/>
    </row>
    <row r="143" spans="20:20" s="35" customFormat="1" x14ac:dyDescent="0.2">
      <c r="T143" s="36"/>
    </row>
    <row r="144" spans="20:20" s="35" customFormat="1" x14ac:dyDescent="0.2">
      <c r="T144" s="36"/>
    </row>
    <row r="145" spans="20:20" s="35" customFormat="1" x14ac:dyDescent="0.2">
      <c r="T145" s="36"/>
    </row>
    <row r="146" spans="20:20" s="35" customFormat="1" x14ac:dyDescent="0.2">
      <c r="T146" s="36"/>
    </row>
    <row r="147" spans="20:20" s="35" customFormat="1" x14ac:dyDescent="0.2">
      <c r="T147" s="36"/>
    </row>
    <row r="148" spans="20:20" s="35" customFormat="1" x14ac:dyDescent="0.2">
      <c r="T148" s="36"/>
    </row>
    <row r="149" spans="20:20" s="35" customFormat="1" x14ac:dyDescent="0.2">
      <c r="T149" s="36"/>
    </row>
    <row r="150" spans="20:20" s="35" customFormat="1" x14ac:dyDescent="0.2">
      <c r="T150" s="36"/>
    </row>
    <row r="151" spans="20:20" s="35" customFormat="1" x14ac:dyDescent="0.2">
      <c r="T151" s="36"/>
    </row>
    <row r="152" spans="20:20" s="35" customFormat="1" x14ac:dyDescent="0.2">
      <c r="T152" s="36"/>
    </row>
    <row r="153" spans="20:20" s="35" customFormat="1" x14ac:dyDescent="0.2">
      <c r="T153" s="36"/>
    </row>
    <row r="154" spans="20:20" s="35" customFormat="1" x14ac:dyDescent="0.2">
      <c r="T154" s="36"/>
    </row>
    <row r="155" spans="20:20" s="35" customFormat="1" x14ac:dyDescent="0.2">
      <c r="T155" s="36"/>
    </row>
    <row r="156" spans="20:20" s="35" customFormat="1" x14ac:dyDescent="0.2">
      <c r="T156" s="36"/>
    </row>
    <row r="157" spans="20:20" s="35" customFormat="1" x14ac:dyDescent="0.2">
      <c r="T157" s="36"/>
    </row>
    <row r="158" spans="20:20" s="35" customFormat="1" x14ac:dyDescent="0.2">
      <c r="T158" s="36"/>
    </row>
    <row r="159" spans="20:20" s="35" customFormat="1" x14ac:dyDescent="0.2">
      <c r="T159" s="36"/>
    </row>
    <row r="160" spans="20:20" s="35" customFormat="1" x14ac:dyDescent="0.2">
      <c r="T160" s="36"/>
    </row>
    <row r="161" spans="20:20" s="35" customFormat="1" x14ac:dyDescent="0.2">
      <c r="T161" s="36"/>
    </row>
    <row r="162" spans="20:20" s="35" customFormat="1" x14ac:dyDescent="0.2">
      <c r="T162" s="36"/>
    </row>
    <row r="163" spans="20:20" s="35" customFormat="1" x14ac:dyDescent="0.2">
      <c r="T163" s="36"/>
    </row>
    <row r="164" spans="20:20" s="35" customFormat="1" x14ac:dyDescent="0.2">
      <c r="T164" s="36"/>
    </row>
    <row r="165" spans="20:20" s="35" customFormat="1" x14ac:dyDescent="0.2">
      <c r="T165" s="36"/>
    </row>
    <row r="166" spans="20:20" s="35" customFormat="1" x14ac:dyDescent="0.2">
      <c r="T166" s="36"/>
    </row>
    <row r="167" spans="20:20" s="35" customFormat="1" x14ac:dyDescent="0.2">
      <c r="T167" s="36"/>
    </row>
    <row r="168" spans="20:20" s="35" customFormat="1" x14ac:dyDescent="0.2">
      <c r="T168" s="36"/>
    </row>
    <row r="169" spans="20:20" s="35" customFormat="1" x14ac:dyDescent="0.2">
      <c r="T169" s="36"/>
    </row>
    <row r="170" spans="20:20" s="35" customFormat="1" x14ac:dyDescent="0.2">
      <c r="T170" s="36"/>
    </row>
    <row r="171" spans="20:20" s="35" customFormat="1" x14ac:dyDescent="0.2">
      <c r="T171" s="36"/>
    </row>
    <row r="172" spans="20:20" s="35" customFormat="1" x14ac:dyDescent="0.2">
      <c r="T172" s="36"/>
    </row>
    <row r="173" spans="20:20" s="35" customFormat="1" x14ac:dyDescent="0.2">
      <c r="T173" s="36"/>
    </row>
    <row r="174" spans="20:20" s="35" customFormat="1" x14ac:dyDescent="0.2">
      <c r="T174" s="36"/>
    </row>
    <row r="175" spans="20:20" s="35" customFormat="1" x14ac:dyDescent="0.2">
      <c r="T175" s="36"/>
    </row>
    <row r="176" spans="20:20" s="35" customFormat="1" x14ac:dyDescent="0.2">
      <c r="T176" s="36"/>
    </row>
    <row r="177" spans="20:20" s="35" customFormat="1" x14ac:dyDescent="0.2">
      <c r="T177" s="36"/>
    </row>
    <row r="178" spans="20:20" s="35" customFormat="1" x14ac:dyDescent="0.2">
      <c r="T178" s="36"/>
    </row>
    <row r="179" spans="20:20" s="35" customFormat="1" x14ac:dyDescent="0.2">
      <c r="T179" s="36"/>
    </row>
    <row r="180" spans="20:20" s="35" customFormat="1" x14ac:dyDescent="0.2">
      <c r="T180" s="36"/>
    </row>
    <row r="181" spans="20:20" s="35" customFormat="1" x14ac:dyDescent="0.2">
      <c r="T181" s="36"/>
    </row>
    <row r="182" spans="20:20" s="35" customFormat="1" x14ac:dyDescent="0.2">
      <c r="T182" s="36"/>
    </row>
    <row r="183" spans="20:20" s="35" customFormat="1" x14ac:dyDescent="0.2">
      <c r="T183" s="36"/>
    </row>
    <row r="184" spans="20:20" s="35" customFormat="1" x14ac:dyDescent="0.2">
      <c r="T184" s="36"/>
    </row>
    <row r="185" spans="20:20" s="35" customFormat="1" x14ac:dyDescent="0.2">
      <c r="T185" s="36"/>
    </row>
    <row r="186" spans="20:20" s="35" customFormat="1" x14ac:dyDescent="0.2">
      <c r="T186" s="36"/>
    </row>
    <row r="187" spans="20:20" s="35" customFormat="1" x14ac:dyDescent="0.2">
      <c r="T187" s="36"/>
    </row>
    <row r="188" spans="20:20" s="35" customFormat="1" x14ac:dyDescent="0.2">
      <c r="T188" s="36"/>
    </row>
    <row r="189" spans="20:20" s="35" customFormat="1" x14ac:dyDescent="0.2">
      <c r="T189" s="36"/>
    </row>
    <row r="190" spans="20:20" s="35" customFormat="1" x14ac:dyDescent="0.2">
      <c r="T190" s="36"/>
    </row>
    <row r="191" spans="20:20" s="35" customFormat="1" x14ac:dyDescent="0.2">
      <c r="T191" s="36"/>
    </row>
    <row r="192" spans="20:20" s="35" customFormat="1" x14ac:dyDescent="0.2">
      <c r="T192" s="36"/>
    </row>
    <row r="193" spans="20:20" s="35" customFormat="1" x14ac:dyDescent="0.2">
      <c r="T193" s="36"/>
    </row>
    <row r="194" spans="20:20" s="35" customFormat="1" x14ac:dyDescent="0.2">
      <c r="T194" s="36"/>
    </row>
    <row r="195" spans="20:20" s="35" customFormat="1" x14ac:dyDescent="0.2">
      <c r="T195" s="36"/>
    </row>
    <row r="196" spans="20:20" s="35" customFormat="1" x14ac:dyDescent="0.2">
      <c r="T196" s="36"/>
    </row>
    <row r="197" spans="20:20" s="35" customFormat="1" x14ac:dyDescent="0.2">
      <c r="T197" s="36"/>
    </row>
    <row r="198" spans="20:20" s="35" customFormat="1" x14ac:dyDescent="0.2">
      <c r="T198" s="36"/>
    </row>
    <row r="199" spans="20:20" s="35" customFormat="1" x14ac:dyDescent="0.2">
      <c r="T199" s="36"/>
    </row>
    <row r="200" spans="20:20" s="35" customFormat="1" x14ac:dyDescent="0.2">
      <c r="T200" s="36"/>
    </row>
    <row r="201" spans="20:20" s="35" customFormat="1" x14ac:dyDescent="0.2">
      <c r="T201" s="36"/>
    </row>
    <row r="202" spans="20:20" s="35" customFormat="1" x14ac:dyDescent="0.2">
      <c r="T202" s="36"/>
    </row>
    <row r="203" spans="20:20" s="35" customFormat="1" x14ac:dyDescent="0.2">
      <c r="T203" s="36"/>
    </row>
    <row r="204" spans="20:20" s="35" customFormat="1" x14ac:dyDescent="0.2">
      <c r="T204" s="36"/>
    </row>
    <row r="205" spans="20:20" s="35" customFormat="1" x14ac:dyDescent="0.2">
      <c r="T205" s="36"/>
    </row>
    <row r="206" spans="20:20" s="35" customFormat="1" x14ac:dyDescent="0.2">
      <c r="T206" s="36"/>
    </row>
    <row r="207" spans="20:20" s="35" customFormat="1" x14ac:dyDescent="0.2">
      <c r="T207" s="36"/>
    </row>
    <row r="208" spans="20:20" s="35" customFormat="1" x14ac:dyDescent="0.2">
      <c r="T208" s="36"/>
    </row>
    <row r="209" spans="20:20" s="35" customFormat="1" x14ac:dyDescent="0.2">
      <c r="T209" s="36"/>
    </row>
    <row r="210" spans="20:20" s="35" customFormat="1" x14ac:dyDescent="0.2">
      <c r="T210" s="36"/>
    </row>
    <row r="211" spans="20:20" s="35" customFormat="1" x14ac:dyDescent="0.2">
      <c r="T211" s="36"/>
    </row>
    <row r="212" spans="20:20" s="35" customFormat="1" x14ac:dyDescent="0.2">
      <c r="T212" s="36"/>
    </row>
    <row r="213" spans="20:20" s="35" customFormat="1" x14ac:dyDescent="0.2">
      <c r="T213" s="36"/>
    </row>
    <row r="214" spans="20:20" s="35" customFormat="1" x14ac:dyDescent="0.2">
      <c r="T214" s="36"/>
    </row>
    <row r="215" spans="20:20" s="35" customFormat="1" x14ac:dyDescent="0.2">
      <c r="T215" s="36"/>
    </row>
    <row r="216" spans="20:20" s="35" customFormat="1" x14ac:dyDescent="0.2">
      <c r="T216" s="36"/>
    </row>
    <row r="217" spans="20:20" s="35" customFormat="1" x14ac:dyDescent="0.2">
      <c r="T217" s="36"/>
    </row>
    <row r="218" spans="20:20" s="35" customFormat="1" x14ac:dyDescent="0.2">
      <c r="T218" s="36"/>
    </row>
    <row r="219" spans="20:20" s="35" customFormat="1" x14ac:dyDescent="0.2">
      <c r="T219" s="36"/>
    </row>
    <row r="220" spans="20:20" s="35" customFormat="1" x14ac:dyDescent="0.2">
      <c r="T220" s="36"/>
    </row>
    <row r="221" spans="20:20" s="35" customFormat="1" x14ac:dyDescent="0.2">
      <c r="T221" s="36"/>
    </row>
    <row r="222" spans="20:20" s="35" customFormat="1" x14ac:dyDescent="0.2">
      <c r="T222" s="36"/>
    </row>
    <row r="223" spans="20:20" s="35" customFormat="1" x14ac:dyDescent="0.2">
      <c r="T223" s="36"/>
    </row>
    <row r="224" spans="20:20" s="35" customFormat="1" x14ac:dyDescent="0.2">
      <c r="T224" s="36"/>
    </row>
    <row r="225" spans="20:20" s="35" customFormat="1" x14ac:dyDescent="0.2">
      <c r="T225" s="36"/>
    </row>
    <row r="226" spans="20:20" s="35" customFormat="1" x14ac:dyDescent="0.2">
      <c r="T226" s="36"/>
    </row>
    <row r="227" spans="20:20" s="35" customFormat="1" x14ac:dyDescent="0.2">
      <c r="T227" s="36"/>
    </row>
    <row r="228" spans="20:20" s="35" customFormat="1" x14ac:dyDescent="0.2">
      <c r="T228" s="36"/>
    </row>
    <row r="229" spans="20:20" s="35" customFormat="1" x14ac:dyDescent="0.2">
      <c r="T229" s="36"/>
    </row>
    <row r="230" spans="20:20" s="35" customFormat="1" x14ac:dyDescent="0.2">
      <c r="T230" s="36"/>
    </row>
    <row r="231" spans="20:20" s="35" customFormat="1" x14ac:dyDescent="0.2">
      <c r="T231" s="36"/>
    </row>
    <row r="232" spans="20:20" s="35" customFormat="1" x14ac:dyDescent="0.2">
      <c r="T232" s="36"/>
    </row>
    <row r="233" spans="20:20" s="35" customFormat="1" x14ac:dyDescent="0.2">
      <c r="T233" s="36"/>
    </row>
    <row r="234" spans="20:20" s="35" customFormat="1" x14ac:dyDescent="0.2">
      <c r="T234" s="36"/>
    </row>
    <row r="235" spans="20:20" s="35" customFormat="1" x14ac:dyDescent="0.2">
      <c r="T235" s="36"/>
    </row>
    <row r="236" spans="20:20" s="35" customFormat="1" x14ac:dyDescent="0.2">
      <c r="T236" s="36"/>
    </row>
    <row r="237" spans="20:20" s="35" customFormat="1" x14ac:dyDescent="0.2">
      <c r="T237" s="36"/>
    </row>
    <row r="238" spans="20:20" s="35" customFormat="1" x14ac:dyDescent="0.2">
      <c r="T238" s="36"/>
    </row>
    <row r="239" spans="20:20" s="35" customFormat="1" x14ac:dyDescent="0.2">
      <c r="T239" s="36"/>
    </row>
    <row r="240" spans="20:20" s="35" customFormat="1" x14ac:dyDescent="0.2">
      <c r="T240" s="36"/>
    </row>
    <row r="241" spans="20:20" s="35" customFormat="1" x14ac:dyDescent="0.2">
      <c r="T241" s="36"/>
    </row>
    <row r="242" spans="20:20" s="35" customFormat="1" x14ac:dyDescent="0.2">
      <c r="T242" s="36"/>
    </row>
    <row r="243" spans="20:20" s="35" customFormat="1" x14ac:dyDescent="0.2">
      <c r="T243" s="36"/>
    </row>
    <row r="244" spans="20:20" s="35" customFormat="1" x14ac:dyDescent="0.2">
      <c r="T244" s="36"/>
    </row>
    <row r="245" spans="20:20" s="35" customFormat="1" x14ac:dyDescent="0.2">
      <c r="T245" s="36"/>
    </row>
    <row r="246" spans="20:20" s="35" customFormat="1" x14ac:dyDescent="0.2">
      <c r="T246" s="36"/>
    </row>
    <row r="247" spans="20:20" s="35" customFormat="1" x14ac:dyDescent="0.2">
      <c r="T247" s="36"/>
    </row>
    <row r="248" spans="20:20" s="35" customFormat="1" x14ac:dyDescent="0.2">
      <c r="T248" s="36"/>
    </row>
    <row r="249" spans="20:20" s="35" customFormat="1" x14ac:dyDescent="0.2">
      <c r="T249" s="36"/>
    </row>
    <row r="250" spans="20:20" s="35" customFormat="1" x14ac:dyDescent="0.2">
      <c r="T250" s="36"/>
    </row>
    <row r="251" spans="20:20" s="35" customFormat="1" x14ac:dyDescent="0.2">
      <c r="T251" s="36"/>
    </row>
    <row r="252" spans="20:20" s="35" customFormat="1" x14ac:dyDescent="0.2">
      <c r="T252" s="36"/>
    </row>
    <row r="253" spans="20:20" s="35" customFormat="1" x14ac:dyDescent="0.2">
      <c r="T253" s="36"/>
    </row>
    <row r="254" spans="20:20" s="35" customFormat="1" x14ac:dyDescent="0.2">
      <c r="T254" s="36"/>
    </row>
    <row r="255" spans="20:20" s="35" customFormat="1" x14ac:dyDescent="0.2">
      <c r="T255" s="36"/>
    </row>
    <row r="256" spans="20:20" s="35" customFormat="1" x14ac:dyDescent="0.2">
      <c r="T256" s="36"/>
    </row>
    <row r="257" spans="20:20" s="35" customFormat="1" x14ac:dyDescent="0.2">
      <c r="T257" s="36"/>
    </row>
    <row r="258" spans="20:20" s="35" customFormat="1" x14ac:dyDescent="0.2">
      <c r="T258" s="36"/>
    </row>
    <row r="259" spans="20:20" s="35" customFormat="1" x14ac:dyDescent="0.2">
      <c r="T259" s="36"/>
    </row>
    <row r="260" spans="20:20" s="35" customFormat="1" x14ac:dyDescent="0.2">
      <c r="T260" s="36"/>
    </row>
    <row r="261" spans="20:20" s="35" customFormat="1" x14ac:dyDescent="0.2">
      <c r="T261" s="36"/>
    </row>
    <row r="262" spans="20:20" s="35" customFormat="1" x14ac:dyDescent="0.2">
      <c r="T262" s="36"/>
    </row>
    <row r="263" spans="20:20" s="35" customFormat="1" x14ac:dyDescent="0.2">
      <c r="T263" s="36"/>
    </row>
    <row r="264" spans="20:20" s="35" customFormat="1" x14ac:dyDescent="0.2">
      <c r="T264" s="36"/>
    </row>
    <row r="265" spans="20:20" s="35" customFormat="1" x14ac:dyDescent="0.2">
      <c r="T265" s="36"/>
    </row>
    <row r="266" spans="20:20" s="35" customFormat="1" x14ac:dyDescent="0.2">
      <c r="T266" s="36"/>
    </row>
    <row r="267" spans="20:20" s="35" customFormat="1" x14ac:dyDescent="0.2">
      <c r="T267" s="36"/>
    </row>
    <row r="268" spans="20:20" s="35" customFormat="1" x14ac:dyDescent="0.2">
      <c r="T268" s="36"/>
    </row>
    <row r="269" spans="20:20" s="35" customFormat="1" x14ac:dyDescent="0.2">
      <c r="T269" s="36"/>
    </row>
    <row r="270" spans="20:20" s="35" customFormat="1" x14ac:dyDescent="0.2">
      <c r="T270" s="36"/>
    </row>
    <row r="271" spans="20:20" s="35" customFormat="1" x14ac:dyDescent="0.2">
      <c r="T271" s="36"/>
    </row>
    <row r="272" spans="20:20" s="35" customFormat="1" x14ac:dyDescent="0.2">
      <c r="T272" s="36"/>
    </row>
    <row r="273" spans="20:20" s="35" customFormat="1" x14ac:dyDescent="0.2">
      <c r="T273" s="36"/>
    </row>
    <row r="274" spans="20:20" s="35" customFormat="1" x14ac:dyDescent="0.2">
      <c r="T274" s="36"/>
    </row>
    <row r="275" spans="20:20" s="35" customFormat="1" x14ac:dyDescent="0.2">
      <c r="T275" s="36"/>
    </row>
    <row r="276" spans="20:20" s="35" customFormat="1" x14ac:dyDescent="0.2">
      <c r="T276" s="36"/>
    </row>
    <row r="277" spans="20:20" s="35" customFormat="1" x14ac:dyDescent="0.2">
      <c r="T277" s="36"/>
    </row>
    <row r="278" spans="20:20" s="35" customFormat="1" x14ac:dyDescent="0.2">
      <c r="T278" s="36"/>
    </row>
    <row r="279" spans="20:20" s="35" customFormat="1" x14ac:dyDescent="0.2">
      <c r="T279" s="36"/>
    </row>
    <row r="280" spans="20:20" s="35" customFormat="1" x14ac:dyDescent="0.2">
      <c r="T280" s="36"/>
    </row>
    <row r="281" spans="20:20" s="35" customFormat="1" x14ac:dyDescent="0.2">
      <c r="T281" s="36"/>
    </row>
    <row r="282" spans="20:20" s="35" customFormat="1" x14ac:dyDescent="0.2">
      <c r="T282" s="36"/>
    </row>
    <row r="283" spans="20:20" s="35" customFormat="1" x14ac:dyDescent="0.2">
      <c r="T283" s="36"/>
    </row>
    <row r="284" spans="20:20" s="35" customFormat="1" x14ac:dyDescent="0.2">
      <c r="T284" s="36"/>
    </row>
    <row r="285" spans="20:20" s="35" customFormat="1" x14ac:dyDescent="0.2">
      <c r="T285" s="36"/>
    </row>
    <row r="286" spans="20:20" s="35" customFormat="1" x14ac:dyDescent="0.2">
      <c r="T286" s="36"/>
    </row>
    <row r="287" spans="20:20" s="35" customFormat="1" x14ac:dyDescent="0.2">
      <c r="T287" s="36"/>
    </row>
    <row r="288" spans="20:20" s="35" customFormat="1" x14ac:dyDescent="0.2">
      <c r="T288" s="36"/>
    </row>
    <row r="289" spans="20:20" s="35" customFormat="1" x14ac:dyDescent="0.2">
      <c r="T289" s="36"/>
    </row>
    <row r="290" spans="20:20" s="35" customFormat="1" x14ac:dyDescent="0.2">
      <c r="T290" s="36"/>
    </row>
    <row r="291" spans="20:20" s="35" customFormat="1" x14ac:dyDescent="0.2">
      <c r="T291" s="36"/>
    </row>
    <row r="292" spans="20:20" s="35" customFormat="1" x14ac:dyDescent="0.2">
      <c r="T292" s="36"/>
    </row>
    <row r="293" spans="20:20" s="35" customFormat="1" x14ac:dyDescent="0.2">
      <c r="T293" s="36"/>
    </row>
    <row r="294" spans="20:20" s="35" customFormat="1" x14ac:dyDescent="0.2">
      <c r="T294" s="36"/>
    </row>
    <row r="295" spans="20:20" s="35" customFormat="1" x14ac:dyDescent="0.2">
      <c r="T295" s="36"/>
    </row>
    <row r="296" spans="20:20" s="35" customFormat="1" x14ac:dyDescent="0.2">
      <c r="T296" s="36"/>
    </row>
    <row r="297" spans="20:20" s="35" customFormat="1" x14ac:dyDescent="0.2">
      <c r="T297" s="36"/>
    </row>
    <row r="298" spans="20:20" s="35" customFormat="1" x14ac:dyDescent="0.2">
      <c r="T298" s="36"/>
    </row>
    <row r="299" spans="20:20" s="35" customFormat="1" x14ac:dyDescent="0.2">
      <c r="T299" s="36"/>
    </row>
    <row r="300" spans="20:20" s="35" customFormat="1" x14ac:dyDescent="0.2">
      <c r="T300" s="36"/>
    </row>
    <row r="301" spans="20:20" s="35" customFormat="1" x14ac:dyDescent="0.2">
      <c r="T301" s="36"/>
    </row>
    <row r="302" spans="20:20" s="35" customFormat="1" x14ac:dyDescent="0.2">
      <c r="T302" s="36"/>
    </row>
    <row r="303" spans="20:20" s="35" customFormat="1" x14ac:dyDescent="0.2">
      <c r="T303" s="36"/>
    </row>
    <row r="304" spans="20:20" s="35" customFormat="1" x14ac:dyDescent="0.2">
      <c r="T304" s="36"/>
    </row>
    <row r="305" spans="20:20" s="35" customFormat="1" x14ac:dyDescent="0.2">
      <c r="T305" s="36"/>
    </row>
    <row r="306" spans="20:20" s="35" customFormat="1" x14ac:dyDescent="0.2">
      <c r="T306" s="36"/>
    </row>
    <row r="307" spans="20:20" s="35" customFormat="1" x14ac:dyDescent="0.2">
      <c r="T307" s="36"/>
    </row>
    <row r="308" spans="20:20" s="35" customFormat="1" x14ac:dyDescent="0.2">
      <c r="T308" s="36"/>
    </row>
    <row r="309" spans="20:20" s="35" customFormat="1" x14ac:dyDescent="0.2">
      <c r="T309" s="36"/>
    </row>
    <row r="310" spans="20:20" s="35" customFormat="1" x14ac:dyDescent="0.2">
      <c r="T310" s="36"/>
    </row>
    <row r="311" spans="20:20" s="35" customFormat="1" x14ac:dyDescent="0.2">
      <c r="T311" s="36"/>
    </row>
    <row r="312" spans="20:20" s="35" customFormat="1" x14ac:dyDescent="0.2">
      <c r="T312" s="36"/>
    </row>
    <row r="313" spans="20:20" s="35" customFormat="1" x14ac:dyDescent="0.2">
      <c r="T313" s="36"/>
    </row>
    <row r="314" spans="20:20" s="35" customFormat="1" x14ac:dyDescent="0.2">
      <c r="T314" s="36"/>
    </row>
    <row r="315" spans="20:20" s="35" customFormat="1" x14ac:dyDescent="0.2">
      <c r="T315" s="36"/>
    </row>
    <row r="316" spans="20:20" s="35" customFormat="1" x14ac:dyDescent="0.2">
      <c r="T316" s="36"/>
    </row>
    <row r="317" spans="20:20" s="35" customFormat="1" x14ac:dyDescent="0.2">
      <c r="T317" s="36"/>
    </row>
    <row r="318" spans="20:20" s="35" customFormat="1" x14ac:dyDescent="0.2">
      <c r="T318" s="36"/>
    </row>
    <row r="319" spans="20:20" s="35" customFormat="1" x14ac:dyDescent="0.2">
      <c r="T319" s="36"/>
    </row>
    <row r="320" spans="20:20" s="35" customFormat="1" x14ac:dyDescent="0.2">
      <c r="T320" s="36"/>
    </row>
    <row r="321" spans="20:20" s="35" customFormat="1" x14ac:dyDescent="0.2">
      <c r="T321" s="36"/>
    </row>
    <row r="322" spans="20:20" s="35" customFormat="1" x14ac:dyDescent="0.2">
      <c r="T322" s="36"/>
    </row>
    <row r="323" spans="20:20" s="35" customFormat="1" x14ac:dyDescent="0.2">
      <c r="T323" s="36"/>
    </row>
    <row r="324" spans="20:20" s="35" customFormat="1" x14ac:dyDescent="0.2">
      <c r="T324" s="36"/>
    </row>
    <row r="325" spans="20:20" s="35" customFormat="1" x14ac:dyDescent="0.2">
      <c r="T325" s="36"/>
    </row>
    <row r="326" spans="20:20" s="35" customFormat="1" x14ac:dyDescent="0.2">
      <c r="T326" s="36"/>
    </row>
    <row r="327" spans="20:20" s="35" customFormat="1" x14ac:dyDescent="0.2">
      <c r="T327" s="36"/>
    </row>
    <row r="328" spans="20:20" s="35" customFormat="1" x14ac:dyDescent="0.2">
      <c r="T328" s="36"/>
    </row>
    <row r="329" spans="20:20" s="35" customFormat="1" x14ac:dyDescent="0.2">
      <c r="T329" s="36"/>
    </row>
    <row r="330" spans="20:20" s="35" customFormat="1" x14ac:dyDescent="0.2">
      <c r="T330" s="36"/>
    </row>
    <row r="331" spans="20:20" s="35" customFormat="1" x14ac:dyDescent="0.2">
      <c r="T331" s="36"/>
    </row>
    <row r="332" spans="20:20" s="35" customFormat="1" x14ac:dyDescent="0.2">
      <c r="T332" s="36"/>
    </row>
    <row r="333" spans="20:20" s="35" customFormat="1" x14ac:dyDescent="0.2">
      <c r="T333" s="36"/>
    </row>
    <row r="334" spans="20:20" s="35" customFormat="1" x14ac:dyDescent="0.2">
      <c r="T334" s="36"/>
    </row>
    <row r="335" spans="20:20" s="35" customFormat="1" x14ac:dyDescent="0.2">
      <c r="T335" s="36"/>
    </row>
    <row r="336" spans="20:20" s="35" customFormat="1" x14ac:dyDescent="0.2">
      <c r="T336" s="36"/>
    </row>
    <row r="337" spans="20:20" s="35" customFormat="1" x14ac:dyDescent="0.2">
      <c r="T337" s="36"/>
    </row>
    <row r="338" spans="20:20" s="35" customFormat="1" x14ac:dyDescent="0.2">
      <c r="T338" s="36"/>
    </row>
    <row r="339" spans="20:20" s="35" customFormat="1" x14ac:dyDescent="0.2">
      <c r="T339" s="36"/>
    </row>
    <row r="340" spans="20:20" s="35" customFormat="1" x14ac:dyDescent="0.2">
      <c r="T340" s="36"/>
    </row>
    <row r="341" spans="20:20" s="35" customFormat="1" x14ac:dyDescent="0.2">
      <c r="T341" s="36"/>
    </row>
    <row r="342" spans="20:20" s="35" customFormat="1" x14ac:dyDescent="0.2">
      <c r="T342" s="36"/>
    </row>
    <row r="343" spans="20:20" s="35" customFormat="1" x14ac:dyDescent="0.2">
      <c r="T343" s="36"/>
    </row>
    <row r="344" spans="20:20" s="35" customFormat="1" x14ac:dyDescent="0.2">
      <c r="T344" s="36"/>
    </row>
    <row r="345" spans="20:20" s="35" customFormat="1" x14ac:dyDescent="0.2">
      <c r="T345" s="36"/>
    </row>
    <row r="346" spans="20:20" s="35" customFormat="1" x14ac:dyDescent="0.2">
      <c r="T346" s="36"/>
    </row>
    <row r="347" spans="20:20" s="35" customFormat="1" x14ac:dyDescent="0.2">
      <c r="T347" s="36"/>
    </row>
    <row r="348" spans="20:20" s="35" customFormat="1" x14ac:dyDescent="0.2">
      <c r="T348" s="36"/>
    </row>
    <row r="349" spans="20:20" s="35" customFormat="1" x14ac:dyDescent="0.2">
      <c r="T349" s="36"/>
    </row>
    <row r="350" spans="20:20" s="35" customFormat="1" x14ac:dyDescent="0.2">
      <c r="T350" s="36"/>
    </row>
    <row r="351" spans="20:20" s="35" customFormat="1" x14ac:dyDescent="0.2">
      <c r="T351" s="36"/>
    </row>
    <row r="352" spans="20:20" s="35" customFormat="1" x14ac:dyDescent="0.2">
      <c r="T352" s="36"/>
    </row>
    <row r="353" spans="20:20" s="35" customFormat="1" x14ac:dyDescent="0.2">
      <c r="T353" s="36"/>
    </row>
    <row r="354" spans="20:20" s="35" customFormat="1" x14ac:dyDescent="0.2">
      <c r="T354" s="36"/>
    </row>
    <row r="355" spans="20:20" s="35" customFormat="1" x14ac:dyDescent="0.2">
      <c r="T355" s="36"/>
    </row>
    <row r="356" spans="20:20" s="35" customFormat="1" x14ac:dyDescent="0.2">
      <c r="T356" s="36"/>
    </row>
    <row r="357" spans="20:20" s="35" customFormat="1" x14ac:dyDescent="0.2">
      <c r="T357" s="36"/>
    </row>
    <row r="358" spans="20:20" s="35" customFormat="1" x14ac:dyDescent="0.2">
      <c r="T358" s="36"/>
    </row>
    <row r="359" spans="20:20" s="35" customFormat="1" x14ac:dyDescent="0.2">
      <c r="T359" s="36"/>
    </row>
    <row r="360" spans="20:20" s="35" customFormat="1" x14ac:dyDescent="0.2">
      <c r="T360" s="36"/>
    </row>
    <row r="361" spans="20:20" s="35" customFormat="1" x14ac:dyDescent="0.2">
      <c r="T361" s="36"/>
    </row>
    <row r="362" spans="20:20" s="35" customFormat="1" x14ac:dyDescent="0.2">
      <c r="T362" s="36"/>
    </row>
    <row r="363" spans="20:20" s="35" customFormat="1" x14ac:dyDescent="0.2">
      <c r="T363" s="36"/>
    </row>
    <row r="364" spans="20:20" s="35" customFormat="1" x14ac:dyDescent="0.2">
      <c r="T364" s="36"/>
    </row>
    <row r="365" spans="20:20" s="35" customFormat="1" x14ac:dyDescent="0.2">
      <c r="T365" s="36"/>
    </row>
    <row r="366" spans="20:20" s="35" customFormat="1" x14ac:dyDescent="0.2">
      <c r="T366" s="36"/>
    </row>
    <row r="367" spans="20:20" s="35" customFormat="1" x14ac:dyDescent="0.2">
      <c r="T367" s="36"/>
    </row>
    <row r="368" spans="20:20" s="35" customFormat="1" x14ac:dyDescent="0.2">
      <c r="T368" s="36"/>
    </row>
    <row r="369" spans="20:20" s="35" customFormat="1" x14ac:dyDescent="0.2">
      <c r="T369" s="36"/>
    </row>
    <row r="370" spans="20:20" s="35" customFormat="1" x14ac:dyDescent="0.2">
      <c r="T370" s="36"/>
    </row>
    <row r="371" spans="20:20" s="35" customFormat="1" x14ac:dyDescent="0.2">
      <c r="T371" s="36"/>
    </row>
    <row r="372" spans="20:20" s="35" customFormat="1" x14ac:dyDescent="0.2">
      <c r="T372" s="36"/>
    </row>
    <row r="373" spans="20:20" s="35" customFormat="1" x14ac:dyDescent="0.2">
      <c r="T373" s="36"/>
    </row>
    <row r="374" spans="20:20" s="35" customFormat="1" x14ac:dyDescent="0.2">
      <c r="T374" s="36"/>
    </row>
    <row r="375" spans="20:20" s="35" customFormat="1" x14ac:dyDescent="0.2">
      <c r="T375" s="36"/>
    </row>
    <row r="376" spans="20:20" s="35" customFormat="1" x14ac:dyDescent="0.2">
      <c r="T376" s="36"/>
    </row>
    <row r="377" spans="20:20" s="35" customFormat="1" x14ac:dyDescent="0.2">
      <c r="T377" s="36"/>
    </row>
    <row r="378" spans="20:20" s="35" customFormat="1" x14ac:dyDescent="0.2">
      <c r="T378" s="36"/>
    </row>
    <row r="379" spans="20:20" s="35" customFormat="1" x14ac:dyDescent="0.2">
      <c r="T379" s="36"/>
    </row>
    <row r="380" spans="20:20" s="35" customFormat="1" x14ac:dyDescent="0.2">
      <c r="T380" s="36"/>
    </row>
    <row r="381" spans="20:20" s="35" customFormat="1" x14ac:dyDescent="0.2">
      <c r="T381" s="36"/>
    </row>
    <row r="382" spans="20:20" s="35" customFormat="1" x14ac:dyDescent="0.2">
      <c r="T382" s="36"/>
    </row>
    <row r="383" spans="20:20" s="35" customFormat="1" x14ac:dyDescent="0.2">
      <c r="T383" s="36"/>
    </row>
    <row r="384" spans="20:20" s="35" customFormat="1" x14ac:dyDescent="0.2">
      <c r="T384" s="36"/>
    </row>
    <row r="385" spans="20:20" s="35" customFormat="1" x14ac:dyDescent="0.2">
      <c r="T385" s="36"/>
    </row>
    <row r="386" spans="20:20" s="35" customFormat="1" x14ac:dyDescent="0.2">
      <c r="T386" s="36"/>
    </row>
    <row r="387" spans="20:20" s="35" customFormat="1" x14ac:dyDescent="0.2">
      <c r="T387" s="36"/>
    </row>
    <row r="388" spans="20:20" s="35" customFormat="1" x14ac:dyDescent="0.2">
      <c r="T388" s="36"/>
    </row>
    <row r="389" spans="20:20" s="35" customFormat="1" x14ac:dyDescent="0.2">
      <c r="T389" s="36"/>
    </row>
    <row r="390" spans="20:20" s="35" customFormat="1" x14ac:dyDescent="0.2">
      <c r="T390" s="36"/>
    </row>
    <row r="391" spans="20:20" s="35" customFormat="1" x14ac:dyDescent="0.2">
      <c r="T391" s="36"/>
    </row>
    <row r="392" spans="20:20" s="35" customFormat="1" x14ac:dyDescent="0.2">
      <c r="T392" s="36"/>
    </row>
    <row r="393" spans="20:20" s="35" customFormat="1" x14ac:dyDescent="0.2">
      <c r="T393" s="36"/>
    </row>
    <row r="394" spans="20:20" s="35" customFormat="1" x14ac:dyDescent="0.2">
      <c r="T394" s="36"/>
    </row>
    <row r="395" spans="20:20" s="35" customFormat="1" x14ac:dyDescent="0.2">
      <c r="T395" s="36"/>
    </row>
    <row r="396" spans="20:20" s="35" customFormat="1" x14ac:dyDescent="0.2">
      <c r="T396" s="36"/>
    </row>
    <row r="397" spans="20:20" s="35" customFormat="1" x14ac:dyDescent="0.2">
      <c r="T397" s="36"/>
    </row>
    <row r="398" spans="20:20" s="35" customFormat="1" x14ac:dyDescent="0.2">
      <c r="T398" s="36"/>
    </row>
    <row r="399" spans="20:20" s="35" customFormat="1" x14ac:dyDescent="0.2">
      <c r="T399" s="36"/>
    </row>
    <row r="400" spans="20:20" s="35" customFormat="1" x14ac:dyDescent="0.2">
      <c r="T400" s="36"/>
    </row>
    <row r="401" spans="20:20" s="35" customFormat="1" x14ac:dyDescent="0.2">
      <c r="T401" s="36"/>
    </row>
    <row r="402" spans="20:20" s="35" customFormat="1" x14ac:dyDescent="0.2">
      <c r="T402" s="36"/>
    </row>
    <row r="403" spans="20:20" s="35" customFormat="1" x14ac:dyDescent="0.2">
      <c r="T403" s="36"/>
    </row>
    <row r="404" spans="20:20" s="35" customFormat="1" x14ac:dyDescent="0.2">
      <c r="T404" s="36"/>
    </row>
    <row r="405" spans="20:20" s="35" customFormat="1" x14ac:dyDescent="0.2">
      <c r="T405" s="36"/>
    </row>
    <row r="406" spans="20:20" s="35" customFormat="1" x14ac:dyDescent="0.2">
      <c r="T406" s="36"/>
    </row>
    <row r="407" spans="20:20" s="35" customFormat="1" x14ac:dyDescent="0.2">
      <c r="T407" s="36"/>
    </row>
    <row r="408" spans="20:20" s="35" customFormat="1" x14ac:dyDescent="0.2">
      <c r="T408" s="36"/>
    </row>
    <row r="409" spans="20:20" s="35" customFormat="1" x14ac:dyDescent="0.2">
      <c r="T409" s="36"/>
    </row>
    <row r="410" spans="20:20" s="35" customFormat="1" x14ac:dyDescent="0.2">
      <c r="T410" s="36"/>
    </row>
    <row r="411" spans="20:20" s="35" customFormat="1" x14ac:dyDescent="0.2">
      <c r="T411" s="36"/>
    </row>
    <row r="412" spans="20:20" s="35" customFormat="1" x14ac:dyDescent="0.2">
      <c r="T412" s="36"/>
    </row>
    <row r="413" spans="20:20" s="35" customFormat="1" x14ac:dyDescent="0.2">
      <c r="T413" s="36"/>
    </row>
    <row r="414" spans="20:20" s="35" customFormat="1" x14ac:dyDescent="0.2">
      <c r="T414" s="36"/>
    </row>
    <row r="415" spans="20:20" s="35" customFormat="1" x14ac:dyDescent="0.2">
      <c r="T415" s="36"/>
    </row>
    <row r="416" spans="20:20" s="35" customFormat="1" x14ac:dyDescent="0.2">
      <c r="T416" s="36"/>
    </row>
    <row r="417" spans="20:20" s="35" customFormat="1" x14ac:dyDescent="0.2">
      <c r="T417" s="36"/>
    </row>
    <row r="418" spans="20:20" s="35" customFormat="1" x14ac:dyDescent="0.2">
      <c r="T418" s="36"/>
    </row>
    <row r="419" spans="20:20" s="35" customFormat="1" x14ac:dyDescent="0.2">
      <c r="T419" s="36"/>
    </row>
    <row r="420" spans="20:20" s="35" customFormat="1" x14ac:dyDescent="0.2">
      <c r="T420" s="36"/>
    </row>
    <row r="421" spans="20:20" s="35" customFormat="1" x14ac:dyDescent="0.2">
      <c r="T421" s="36"/>
    </row>
    <row r="422" spans="20:20" s="35" customFormat="1" x14ac:dyDescent="0.2">
      <c r="T422" s="36"/>
    </row>
    <row r="423" spans="20:20" s="35" customFormat="1" x14ac:dyDescent="0.2">
      <c r="T423" s="36"/>
    </row>
    <row r="424" spans="20:20" s="35" customFormat="1" x14ac:dyDescent="0.2">
      <c r="T424" s="36"/>
    </row>
    <row r="425" spans="20:20" s="35" customFormat="1" x14ac:dyDescent="0.2">
      <c r="T425" s="36"/>
    </row>
    <row r="426" spans="20:20" s="35" customFormat="1" x14ac:dyDescent="0.2">
      <c r="T426" s="36"/>
    </row>
    <row r="427" spans="20:20" s="35" customFormat="1" x14ac:dyDescent="0.2">
      <c r="T427" s="36"/>
    </row>
    <row r="428" spans="20:20" s="35" customFormat="1" x14ac:dyDescent="0.2">
      <c r="T428" s="36"/>
    </row>
    <row r="429" spans="20:20" s="35" customFormat="1" x14ac:dyDescent="0.2">
      <c r="T429" s="36"/>
    </row>
    <row r="430" spans="20:20" s="35" customFormat="1" x14ac:dyDescent="0.2">
      <c r="T430" s="36"/>
    </row>
    <row r="431" spans="20:20" s="35" customFormat="1" x14ac:dyDescent="0.2">
      <c r="T431" s="36"/>
    </row>
    <row r="432" spans="20:20" s="35" customFormat="1" x14ac:dyDescent="0.2">
      <c r="T432" s="36"/>
    </row>
    <row r="433" spans="20:20" s="35" customFormat="1" x14ac:dyDescent="0.2">
      <c r="T433" s="36"/>
    </row>
    <row r="434" spans="20:20" s="35" customFormat="1" x14ac:dyDescent="0.2">
      <c r="T434" s="36"/>
    </row>
    <row r="435" spans="20:20" s="35" customFormat="1" x14ac:dyDescent="0.2">
      <c r="T435" s="36"/>
    </row>
    <row r="436" spans="20:20" s="35" customFormat="1" x14ac:dyDescent="0.2">
      <c r="T436" s="36"/>
    </row>
    <row r="437" spans="20:20" s="35" customFormat="1" x14ac:dyDescent="0.2">
      <c r="T437" s="36"/>
    </row>
    <row r="438" spans="20:20" s="35" customFormat="1" x14ac:dyDescent="0.2">
      <c r="T438" s="36"/>
    </row>
    <row r="439" spans="20:20" s="35" customFormat="1" x14ac:dyDescent="0.2">
      <c r="T439" s="36"/>
    </row>
    <row r="440" spans="20:20" s="35" customFormat="1" x14ac:dyDescent="0.2">
      <c r="T440" s="36"/>
    </row>
    <row r="441" spans="20:20" s="35" customFormat="1" x14ac:dyDescent="0.2">
      <c r="T441" s="36"/>
    </row>
    <row r="442" spans="20:20" s="35" customFormat="1" x14ac:dyDescent="0.2">
      <c r="T442" s="36"/>
    </row>
    <row r="443" spans="20:20" s="35" customFormat="1" x14ac:dyDescent="0.2">
      <c r="T443" s="36"/>
    </row>
    <row r="444" spans="20:20" s="35" customFormat="1" x14ac:dyDescent="0.2">
      <c r="T444" s="36"/>
    </row>
    <row r="445" spans="20:20" s="35" customFormat="1" x14ac:dyDescent="0.2">
      <c r="T445" s="36"/>
    </row>
    <row r="446" spans="20:20" s="35" customFormat="1" x14ac:dyDescent="0.2">
      <c r="T446" s="36"/>
    </row>
    <row r="447" spans="20:20" s="35" customFormat="1" x14ac:dyDescent="0.2">
      <c r="T447" s="36"/>
    </row>
    <row r="448" spans="20:20" s="35" customFormat="1" x14ac:dyDescent="0.2">
      <c r="T448" s="36"/>
    </row>
    <row r="449" spans="20:20" s="35" customFormat="1" x14ac:dyDescent="0.2">
      <c r="T449" s="36"/>
    </row>
    <row r="450" spans="20:20" s="35" customFormat="1" x14ac:dyDescent="0.2">
      <c r="T450" s="36"/>
    </row>
    <row r="451" spans="20:20" s="35" customFormat="1" x14ac:dyDescent="0.2">
      <c r="T451" s="36"/>
    </row>
    <row r="452" spans="20:20" s="35" customFormat="1" x14ac:dyDescent="0.2">
      <c r="T452" s="36"/>
    </row>
    <row r="453" spans="20:20" s="35" customFormat="1" x14ac:dyDescent="0.2">
      <c r="T453" s="36"/>
    </row>
    <row r="454" spans="20:20" s="35" customFormat="1" x14ac:dyDescent="0.2">
      <c r="T454" s="36"/>
    </row>
    <row r="455" spans="20:20" s="35" customFormat="1" x14ac:dyDescent="0.2">
      <c r="T455" s="36"/>
    </row>
    <row r="456" spans="20:20" s="35" customFormat="1" x14ac:dyDescent="0.2">
      <c r="T456" s="36"/>
    </row>
    <row r="457" spans="20:20" s="35" customFormat="1" x14ac:dyDescent="0.2">
      <c r="T457" s="36"/>
    </row>
    <row r="458" spans="20:20" s="35" customFormat="1" x14ac:dyDescent="0.2">
      <c r="T458" s="36"/>
    </row>
    <row r="459" spans="20:20" s="35" customFormat="1" x14ac:dyDescent="0.2">
      <c r="T459" s="36"/>
    </row>
    <row r="460" spans="20:20" s="35" customFormat="1" x14ac:dyDescent="0.2">
      <c r="T460" s="36"/>
    </row>
    <row r="461" spans="20:20" s="35" customFormat="1" x14ac:dyDescent="0.2">
      <c r="T461" s="36"/>
    </row>
    <row r="462" spans="20:20" s="35" customFormat="1" x14ac:dyDescent="0.2">
      <c r="T462" s="36"/>
    </row>
    <row r="463" spans="20:20" s="35" customFormat="1" x14ac:dyDescent="0.2">
      <c r="T463" s="36"/>
    </row>
    <row r="464" spans="20:20" s="35" customFormat="1" x14ac:dyDescent="0.2">
      <c r="T464" s="36"/>
    </row>
    <row r="465" spans="20:20" s="35" customFormat="1" x14ac:dyDescent="0.2">
      <c r="T465" s="36"/>
    </row>
    <row r="466" spans="20:20" s="35" customFormat="1" x14ac:dyDescent="0.2">
      <c r="T466" s="36"/>
    </row>
    <row r="467" spans="20:20" s="35" customFormat="1" x14ac:dyDescent="0.2">
      <c r="T467" s="36"/>
    </row>
    <row r="468" spans="20:20" s="35" customFormat="1" x14ac:dyDescent="0.2">
      <c r="T468" s="36"/>
    </row>
    <row r="469" spans="20:20" s="35" customFormat="1" x14ac:dyDescent="0.2">
      <c r="T469" s="36"/>
    </row>
    <row r="470" spans="20:20" s="35" customFormat="1" x14ac:dyDescent="0.2">
      <c r="T470" s="36"/>
    </row>
    <row r="471" spans="20:20" s="35" customFormat="1" x14ac:dyDescent="0.2">
      <c r="T471" s="36"/>
    </row>
    <row r="472" spans="20:20" s="35" customFormat="1" x14ac:dyDescent="0.2">
      <c r="T472" s="36"/>
    </row>
    <row r="473" spans="20:20" s="35" customFormat="1" x14ac:dyDescent="0.2">
      <c r="T473" s="36"/>
    </row>
    <row r="474" spans="20:20" s="35" customFormat="1" x14ac:dyDescent="0.2">
      <c r="T474" s="36"/>
    </row>
    <row r="475" spans="20:20" s="35" customFormat="1" x14ac:dyDescent="0.2">
      <c r="T475" s="36"/>
    </row>
    <row r="476" spans="20:20" s="35" customFormat="1" x14ac:dyDescent="0.2">
      <c r="T476" s="36"/>
    </row>
    <row r="477" spans="20:20" s="35" customFormat="1" x14ac:dyDescent="0.2">
      <c r="T477" s="36"/>
    </row>
    <row r="478" spans="20:20" s="35" customFormat="1" x14ac:dyDescent="0.2">
      <c r="T478" s="36"/>
    </row>
    <row r="479" spans="20:20" s="35" customFormat="1" x14ac:dyDescent="0.2">
      <c r="T479" s="36"/>
    </row>
    <row r="480" spans="20:20" s="35" customFormat="1" x14ac:dyDescent="0.2">
      <c r="T480" s="36"/>
    </row>
    <row r="481" spans="20:20" s="35" customFormat="1" x14ac:dyDescent="0.2">
      <c r="T481" s="36"/>
    </row>
    <row r="482" spans="20:20" s="35" customFormat="1" x14ac:dyDescent="0.2">
      <c r="T482" s="36"/>
    </row>
    <row r="483" spans="20:20" s="35" customFormat="1" x14ac:dyDescent="0.2">
      <c r="T483" s="36"/>
    </row>
    <row r="484" spans="20:20" s="35" customFormat="1" x14ac:dyDescent="0.2">
      <c r="T484" s="36"/>
    </row>
    <row r="485" spans="20:20" s="35" customFormat="1" x14ac:dyDescent="0.2">
      <c r="T485" s="36"/>
    </row>
    <row r="486" spans="20:20" s="35" customFormat="1" x14ac:dyDescent="0.2">
      <c r="T486" s="36"/>
    </row>
    <row r="487" spans="20:20" s="35" customFormat="1" x14ac:dyDescent="0.2">
      <c r="T487" s="36"/>
    </row>
    <row r="488" spans="20:20" s="35" customFormat="1" x14ac:dyDescent="0.2">
      <c r="T488" s="36"/>
    </row>
    <row r="489" spans="20:20" s="35" customFormat="1" x14ac:dyDescent="0.2">
      <c r="T489" s="36"/>
    </row>
    <row r="490" spans="20:20" s="35" customFormat="1" x14ac:dyDescent="0.2">
      <c r="T490" s="36"/>
    </row>
    <row r="491" spans="20:20" s="35" customFormat="1" x14ac:dyDescent="0.2">
      <c r="T491" s="36"/>
    </row>
    <row r="492" spans="20:20" s="35" customFormat="1" x14ac:dyDescent="0.2">
      <c r="T492" s="36"/>
    </row>
    <row r="493" spans="20:20" s="35" customFormat="1" x14ac:dyDescent="0.2">
      <c r="T493" s="36"/>
    </row>
    <row r="494" spans="20:20" s="35" customFormat="1" x14ac:dyDescent="0.2">
      <c r="T494" s="36"/>
    </row>
    <row r="495" spans="20:20" s="35" customFormat="1" x14ac:dyDescent="0.2">
      <c r="T495" s="36"/>
    </row>
    <row r="496" spans="20:20" s="35" customFormat="1" x14ac:dyDescent="0.2">
      <c r="T496" s="36"/>
    </row>
    <row r="497" spans="6:20" s="35" customFormat="1" x14ac:dyDescent="0.2">
      <c r="T497" s="36"/>
    </row>
    <row r="498" spans="6:20" s="35" customFormat="1" x14ac:dyDescent="0.2">
      <c r="T498" s="36"/>
    </row>
    <row r="499" spans="6:20" s="35" customFormat="1" x14ac:dyDescent="0.2">
      <c r="T499" s="36"/>
    </row>
    <row r="500" spans="6:20" s="35" customFormat="1" x14ac:dyDescent="0.2">
      <c r="T500" s="36"/>
    </row>
    <row r="501" spans="6:20" s="35" customFormat="1" x14ac:dyDescent="0.2">
      <c r="T501" s="36"/>
    </row>
    <row r="502" spans="6:20" s="35" customFormat="1" x14ac:dyDescent="0.2">
      <c r="T502" s="36"/>
    </row>
    <row r="503" spans="6:20" s="35" customFormat="1" x14ac:dyDescent="0.2">
      <c r="F503"/>
      <c r="G503"/>
      <c r="H503"/>
      <c r="T503" s="36"/>
    </row>
    <row r="504" spans="6:20" s="35" customFormat="1" x14ac:dyDescent="0.2">
      <c r="F504"/>
      <c r="G504"/>
      <c r="H504"/>
      <c r="T504" s="36"/>
    </row>
    <row r="505" spans="6:20" s="35" customFormat="1" x14ac:dyDescent="0.2">
      <c r="F505"/>
      <c r="G505"/>
      <c r="H505"/>
      <c r="T505" s="36"/>
    </row>
    <row r="506" spans="6:20" s="35" customFormat="1" x14ac:dyDescent="0.2">
      <c r="F506"/>
      <c r="G506"/>
      <c r="H506"/>
      <c r="T506" s="36"/>
    </row>
  </sheetData>
  <mergeCells count="18">
    <mergeCell ref="J73:O77"/>
    <mergeCell ref="J6:K6"/>
    <mergeCell ref="B41:H41"/>
    <mergeCell ref="D27:E27"/>
    <mergeCell ref="F27:G27"/>
    <mergeCell ref="E30:F30"/>
    <mergeCell ref="J33:O37"/>
    <mergeCell ref="E31:F31"/>
    <mergeCell ref="D28:E28"/>
    <mergeCell ref="F28:G28"/>
    <mergeCell ref="J46:K46"/>
    <mergeCell ref="D67:E67"/>
    <mergeCell ref="F67:G67"/>
    <mergeCell ref="D68:E68"/>
    <mergeCell ref="F68:G68"/>
    <mergeCell ref="B81:H81"/>
    <mergeCell ref="E70:F70"/>
    <mergeCell ref="E71:F71"/>
  </mergeCells>
  <phoneticPr fontId="4" type="noConversion"/>
  <pageMargins left="0.31496062992125984" right="0.31496062992125984" top="0.70866141732283472" bottom="0.31496062992125984" header="0.31496062992125984" footer="0.15748031496062992"/>
  <pageSetup paperSize="9" scale="94" fitToHeight="0" orientation="landscape" r:id="rId1"/>
  <headerFooter alignWithMargins="0">
    <oddFooter>&amp;CSeite &amp;P von &amp;N</oddFooter>
  </headerFooter>
  <drawing r:id="rId2"/>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65"/>
  <sheetViews>
    <sheetView zoomScaleNormal="100" zoomScaleSheetLayoutView="100" workbookViewId="0">
      <selection activeCell="B17" sqref="B17"/>
    </sheetView>
  </sheetViews>
  <sheetFormatPr baseColWidth="10" defaultRowHeight="12.75" x14ac:dyDescent="0.2"/>
  <cols>
    <col min="1" max="1" width="6.28515625" customWidth="1"/>
    <col min="2" max="2" width="20.140625" customWidth="1"/>
    <col min="3" max="3" width="21" customWidth="1"/>
    <col min="4" max="5" width="20.140625" customWidth="1"/>
    <col min="6" max="6" width="21.28515625" customWidth="1"/>
    <col min="7" max="8" width="21.85546875" customWidth="1"/>
    <col min="9" max="9" width="9.85546875" style="35" customWidth="1"/>
    <col min="10" max="10" width="13.42578125" customWidth="1"/>
    <col min="11" max="11" width="14.85546875" customWidth="1"/>
    <col min="12" max="12" width="18.140625" customWidth="1"/>
    <col min="13" max="13" width="10.28515625" customWidth="1"/>
    <col min="14" max="14" width="13.85546875" customWidth="1"/>
    <col min="15" max="15" width="15" customWidth="1"/>
    <col min="16" max="16" width="15.42578125" customWidth="1"/>
    <col min="17" max="18" width="16.85546875" customWidth="1"/>
    <col min="19" max="19" width="4" style="35" customWidth="1"/>
    <col min="20" max="20" width="11.42578125" style="36"/>
    <col min="21" max="50" width="11.42578125" style="35"/>
  </cols>
  <sheetData>
    <row r="1" spans="1:50" ht="15.75" x14ac:dyDescent="0.25">
      <c r="A1" s="1" t="s">
        <v>26</v>
      </c>
      <c r="B1" s="2"/>
      <c r="C1" s="3" t="s">
        <v>106</v>
      </c>
      <c r="D1" s="84" t="s">
        <v>150</v>
      </c>
      <c r="E1" s="5" t="s">
        <v>0</v>
      </c>
      <c r="F1" s="30" t="s">
        <v>143</v>
      </c>
      <c r="G1" s="3" t="s">
        <v>1</v>
      </c>
      <c r="H1" s="29" t="s">
        <v>151</v>
      </c>
      <c r="I1" s="92"/>
      <c r="J1" s="47" t="s">
        <v>96</v>
      </c>
      <c r="K1" s="48"/>
      <c r="L1" s="48"/>
      <c r="M1" s="48"/>
      <c r="N1" s="48"/>
      <c r="O1" s="48"/>
      <c r="P1" s="48"/>
      <c r="Q1" s="48"/>
      <c r="R1" s="48"/>
      <c r="S1" s="48"/>
      <c r="T1" s="49"/>
      <c r="U1" s="48"/>
    </row>
    <row r="2" spans="1:50" ht="15.75" x14ac:dyDescent="0.25">
      <c r="A2" s="1" t="s">
        <v>27</v>
      </c>
      <c r="B2" s="2"/>
      <c r="I2" s="93"/>
      <c r="J2" s="47" t="s">
        <v>54</v>
      </c>
      <c r="K2" s="48"/>
      <c r="L2" s="48"/>
      <c r="M2" s="48"/>
      <c r="N2" s="48"/>
      <c r="O2" s="48"/>
      <c r="P2" s="48"/>
      <c r="Q2" s="48"/>
      <c r="R2" s="48"/>
      <c r="S2" s="48"/>
      <c r="T2" s="49"/>
      <c r="U2" s="48"/>
    </row>
    <row r="3" spans="1:50" ht="18" customHeight="1" x14ac:dyDescent="0.25">
      <c r="A3" s="1"/>
      <c r="B3" s="2"/>
      <c r="I3" s="93"/>
      <c r="J3" s="51" t="s">
        <v>66</v>
      </c>
    </row>
    <row r="4" spans="1:50" s="17" customFormat="1" ht="12.75" customHeight="1" x14ac:dyDescent="0.2">
      <c r="B4" s="77"/>
      <c r="C4" s="77"/>
      <c r="D4" s="77"/>
      <c r="E4" s="77"/>
      <c r="F4" s="77"/>
      <c r="G4" s="77"/>
      <c r="H4" s="77"/>
      <c r="I4" s="97"/>
      <c r="J4" s="25"/>
      <c r="K4" s="25"/>
      <c r="L4" s="25"/>
      <c r="M4" s="25"/>
      <c r="N4" s="25"/>
      <c r="O4" s="25"/>
      <c r="P4" s="25"/>
      <c r="Q4" s="25"/>
      <c r="R4" s="25"/>
      <c r="S4" s="16"/>
      <c r="T4" s="68"/>
      <c r="U4" s="16"/>
      <c r="V4" s="16"/>
      <c r="W4" s="16"/>
      <c r="X4" s="16"/>
      <c r="Y4" s="16"/>
      <c r="Z4" s="16"/>
      <c r="AA4" s="16"/>
      <c r="AB4" s="16"/>
      <c r="AC4" s="16"/>
      <c r="AD4" s="16"/>
      <c r="AE4" s="16"/>
      <c r="AF4" s="16"/>
      <c r="AG4" s="16"/>
      <c r="AH4" s="16"/>
      <c r="AI4" s="16"/>
      <c r="AJ4" s="16"/>
    </row>
    <row r="5" spans="1:50" ht="15" x14ac:dyDescent="0.25">
      <c r="B5" s="21" t="s">
        <v>2</v>
      </c>
      <c r="C5" s="4" t="s">
        <v>108</v>
      </c>
      <c r="I5" s="93"/>
      <c r="J5" s="50" t="s">
        <v>69</v>
      </c>
      <c r="K5" s="6"/>
      <c r="M5" s="6" t="s">
        <v>107</v>
      </c>
    </row>
    <row r="6" spans="1:50" ht="9" customHeight="1" x14ac:dyDescent="0.25">
      <c r="B6" s="41"/>
      <c r="C6" s="10"/>
      <c r="I6" s="93"/>
    </row>
    <row r="7" spans="1:50" ht="15" x14ac:dyDescent="0.25">
      <c r="A7" s="4" t="s">
        <v>154</v>
      </c>
      <c r="B7" s="7"/>
      <c r="C7" s="8"/>
      <c r="D7" s="8"/>
      <c r="E7" s="9"/>
      <c r="F7" s="6"/>
      <c r="G7" s="6"/>
      <c r="H7" s="6"/>
      <c r="I7" s="93"/>
      <c r="J7" s="118" t="s">
        <v>101</v>
      </c>
      <c r="K7" s="118"/>
      <c r="L7" s="50" t="s">
        <v>73</v>
      </c>
      <c r="M7" s="50" t="s">
        <v>68</v>
      </c>
      <c r="N7" s="50" t="s">
        <v>68</v>
      </c>
      <c r="O7" s="50" t="s">
        <v>68</v>
      </c>
      <c r="P7" s="6" t="s">
        <v>68</v>
      </c>
      <c r="Q7" s="6"/>
      <c r="R7" s="6"/>
      <c r="U7" s="37"/>
      <c r="V7" s="37"/>
      <c r="W7" s="37"/>
      <c r="X7" s="37"/>
      <c r="Y7" s="37"/>
      <c r="Z7" s="37"/>
      <c r="AA7" s="37"/>
      <c r="AB7" s="37"/>
      <c r="AC7" s="37"/>
      <c r="AD7" s="37"/>
      <c r="AE7" s="37"/>
      <c r="AF7" s="37"/>
      <c r="AG7" s="37"/>
      <c r="AH7" s="37"/>
      <c r="AI7" s="37"/>
      <c r="AJ7" s="37"/>
    </row>
    <row r="8" spans="1:50" x14ac:dyDescent="0.2">
      <c r="A8" s="6"/>
      <c r="B8" s="100" t="s">
        <v>3</v>
      </c>
      <c r="C8" s="61" t="s">
        <v>152</v>
      </c>
      <c r="D8" s="100" t="s">
        <v>4</v>
      </c>
      <c r="E8" s="100" t="s">
        <v>5</v>
      </c>
      <c r="F8" s="100" t="s">
        <v>17</v>
      </c>
      <c r="G8" s="100" t="s">
        <v>6</v>
      </c>
      <c r="H8" s="100" t="s">
        <v>25</v>
      </c>
      <c r="I8" s="94" t="s">
        <v>129</v>
      </c>
      <c r="J8" s="100" t="s">
        <v>63</v>
      </c>
      <c r="K8" s="100" t="s">
        <v>62</v>
      </c>
      <c r="L8" s="100" t="s">
        <v>71</v>
      </c>
      <c r="M8" s="100" t="s">
        <v>70</v>
      </c>
      <c r="N8" s="100" t="s">
        <v>64</v>
      </c>
      <c r="O8" s="100" t="s">
        <v>72</v>
      </c>
      <c r="P8" s="61" t="s">
        <v>79</v>
      </c>
      <c r="Q8" s="61" t="s">
        <v>97</v>
      </c>
      <c r="R8" s="61" t="s">
        <v>98</v>
      </c>
      <c r="S8" s="37"/>
      <c r="T8" s="40"/>
      <c r="U8" s="37"/>
      <c r="V8" s="37"/>
      <c r="W8" s="37"/>
      <c r="X8" s="37"/>
      <c r="Y8" s="37"/>
      <c r="Z8" s="37"/>
      <c r="AA8" s="37"/>
      <c r="AB8" s="37"/>
      <c r="AC8" s="37"/>
      <c r="AD8" s="37"/>
      <c r="AE8" s="37"/>
      <c r="AF8" s="37"/>
      <c r="AG8" s="37"/>
      <c r="AH8" s="37"/>
      <c r="AI8" s="37"/>
      <c r="AJ8" s="37"/>
    </row>
    <row r="9" spans="1:50" x14ac:dyDescent="0.2">
      <c r="B9" s="102" t="s">
        <v>105</v>
      </c>
      <c r="C9" s="102"/>
      <c r="D9" s="102"/>
      <c r="E9" s="102"/>
      <c r="F9" s="102"/>
      <c r="G9" s="102"/>
      <c r="H9" s="102">
        <v>200</v>
      </c>
      <c r="I9" s="95"/>
      <c r="J9" s="62" t="s">
        <v>65</v>
      </c>
      <c r="K9" s="62"/>
      <c r="L9" s="62" t="s">
        <v>65</v>
      </c>
      <c r="M9" s="54" t="str">
        <f t="shared" ref="M9:M15" si="0">IF(OR(LEFT(LOWER(C9),1)="n",J9="x",K9="x"),"","x")</f>
        <v/>
      </c>
      <c r="N9" s="54" t="str">
        <f t="shared" ref="N9:N15" si="1">IF(AND(M9&lt;&gt;"",H9&gt;G9),"x","")</f>
        <v/>
      </c>
      <c r="O9" s="54" t="str">
        <f t="shared" ref="O9:O15" si="2">IF(AND(L9="x",M9="",J9="x"),"x","")</f>
        <v>x</v>
      </c>
      <c r="P9" s="54" t="str">
        <f t="shared" ref="P9:P15" si="3">IF(AND(L9="x",M9="",K9="x"),"x","")</f>
        <v/>
      </c>
      <c r="Q9" s="54">
        <f t="shared" ref="Q9:Q15" si="4">IF(AND(J9="x",L9="x"),G9,)</f>
        <v>0</v>
      </c>
      <c r="R9" s="54">
        <f t="shared" ref="R9:R15" si="5">IF(AND(K9="x",L9="x"),G9,)</f>
        <v>0</v>
      </c>
      <c r="S9" s="37"/>
      <c r="T9" s="52"/>
      <c r="U9" s="37"/>
      <c r="V9" s="37"/>
      <c r="W9" s="37"/>
      <c r="X9" s="37"/>
      <c r="Y9" s="37"/>
      <c r="Z9" s="37"/>
      <c r="AA9" s="37"/>
      <c r="AB9" s="37"/>
      <c r="AC9" s="37"/>
      <c r="AD9" s="37"/>
      <c r="AE9" s="37"/>
      <c r="AF9" s="37"/>
      <c r="AG9" s="37"/>
      <c r="AH9" s="37"/>
      <c r="AI9" s="37"/>
      <c r="AJ9" s="37"/>
    </row>
    <row r="10" spans="1:50" x14ac:dyDescent="0.2">
      <c r="B10" s="104"/>
      <c r="C10" s="104"/>
      <c r="D10" s="104"/>
      <c r="E10" s="104"/>
      <c r="F10" s="104"/>
      <c r="G10" s="104"/>
      <c r="H10" s="104"/>
      <c r="I10" s="95"/>
      <c r="J10" s="62" t="s">
        <v>65</v>
      </c>
      <c r="K10" s="62"/>
      <c r="L10" s="62" t="s">
        <v>65</v>
      </c>
      <c r="M10" s="54" t="str">
        <f t="shared" si="0"/>
        <v/>
      </c>
      <c r="N10" s="54" t="str">
        <f t="shared" si="1"/>
        <v/>
      </c>
      <c r="O10" s="54" t="str">
        <f t="shared" si="2"/>
        <v>x</v>
      </c>
      <c r="P10" s="54" t="str">
        <f t="shared" si="3"/>
        <v/>
      </c>
      <c r="Q10" s="54">
        <f t="shared" si="4"/>
        <v>0</v>
      </c>
      <c r="R10" s="54">
        <f t="shared" si="5"/>
        <v>0</v>
      </c>
      <c r="S10" s="37"/>
      <c r="T10" s="52"/>
      <c r="U10" s="37"/>
      <c r="V10" s="37"/>
      <c r="W10" s="37"/>
      <c r="X10" s="37"/>
      <c r="Y10" s="37"/>
      <c r="Z10" s="37"/>
      <c r="AA10" s="37"/>
      <c r="AB10" s="37"/>
      <c r="AC10" s="37"/>
      <c r="AD10" s="37"/>
      <c r="AE10" s="37"/>
      <c r="AF10" s="37"/>
      <c r="AG10" s="37"/>
      <c r="AH10" s="37"/>
      <c r="AI10" s="37"/>
      <c r="AJ10" s="37"/>
    </row>
    <row r="11" spans="1:50" x14ac:dyDescent="0.2">
      <c r="B11" s="102" t="s">
        <v>112</v>
      </c>
      <c r="C11" s="102"/>
      <c r="D11" s="102" t="s">
        <v>7</v>
      </c>
      <c r="E11" s="102" t="s">
        <v>8</v>
      </c>
      <c r="F11" s="53"/>
      <c r="G11" s="102">
        <v>60</v>
      </c>
      <c r="H11" s="102">
        <v>65</v>
      </c>
      <c r="I11" s="95"/>
      <c r="J11" s="63" t="s">
        <v>65</v>
      </c>
      <c r="K11" s="62"/>
      <c r="L11" s="62" t="s">
        <v>65</v>
      </c>
      <c r="M11" s="54" t="str">
        <f t="shared" si="0"/>
        <v/>
      </c>
      <c r="N11" s="54" t="str">
        <f t="shared" si="1"/>
        <v/>
      </c>
      <c r="O11" s="54" t="str">
        <f t="shared" si="2"/>
        <v>x</v>
      </c>
      <c r="P11" s="54" t="str">
        <f t="shared" si="3"/>
        <v/>
      </c>
      <c r="Q11" s="54">
        <f t="shared" si="4"/>
        <v>60</v>
      </c>
      <c r="R11" s="54">
        <f t="shared" si="5"/>
        <v>0</v>
      </c>
      <c r="S11" s="37"/>
      <c r="T11" s="52"/>
      <c r="U11" s="37"/>
      <c r="V11" s="37"/>
      <c r="W11" s="37"/>
      <c r="X11" s="37"/>
      <c r="Y11" s="37"/>
      <c r="Z11" s="37"/>
      <c r="AA11" s="37"/>
      <c r="AB11" s="37"/>
      <c r="AC11" s="37"/>
      <c r="AD11" s="37"/>
      <c r="AE11" s="37"/>
      <c r="AF11" s="37"/>
      <c r="AG11" s="37"/>
      <c r="AH11" s="37"/>
      <c r="AI11" s="37"/>
      <c r="AJ11" s="37"/>
    </row>
    <row r="12" spans="1:50" x14ac:dyDescent="0.2">
      <c r="B12" s="102" t="s">
        <v>110</v>
      </c>
      <c r="C12" s="102" t="s">
        <v>65</v>
      </c>
      <c r="D12" s="102" t="s">
        <v>7</v>
      </c>
      <c r="E12" s="102" t="s">
        <v>8</v>
      </c>
      <c r="F12" s="102" t="s">
        <v>146</v>
      </c>
      <c r="G12" s="102">
        <v>60</v>
      </c>
      <c r="H12" s="102">
        <v>5</v>
      </c>
      <c r="I12" s="95"/>
      <c r="J12" s="62"/>
      <c r="K12" s="62"/>
      <c r="L12" s="62" t="s">
        <v>65</v>
      </c>
      <c r="M12" s="54" t="str">
        <f t="shared" si="0"/>
        <v>x</v>
      </c>
      <c r="N12" s="54" t="str">
        <f t="shared" si="1"/>
        <v/>
      </c>
      <c r="O12" s="54" t="str">
        <f t="shared" si="2"/>
        <v/>
      </c>
      <c r="P12" s="54" t="str">
        <f t="shared" si="3"/>
        <v/>
      </c>
      <c r="Q12" s="54">
        <f t="shared" si="4"/>
        <v>0</v>
      </c>
      <c r="R12" s="54">
        <f t="shared" si="5"/>
        <v>0</v>
      </c>
      <c r="S12" s="37"/>
      <c r="T12" s="52"/>
      <c r="U12" s="37"/>
      <c r="V12" s="37"/>
      <c r="W12" s="37"/>
      <c r="X12" s="37"/>
      <c r="Y12" s="37"/>
      <c r="Z12" s="37"/>
      <c r="AA12" s="37"/>
      <c r="AB12" s="37"/>
      <c r="AC12" s="37"/>
      <c r="AD12" s="37"/>
      <c r="AE12" s="37"/>
      <c r="AF12" s="37"/>
      <c r="AG12" s="37"/>
      <c r="AH12" s="37"/>
      <c r="AI12" s="37"/>
      <c r="AJ12" s="37"/>
    </row>
    <row r="13" spans="1:50" x14ac:dyDescent="0.2">
      <c r="B13" s="104"/>
      <c r="C13" s="104"/>
      <c r="D13" s="104"/>
      <c r="E13" s="104"/>
      <c r="F13" s="104"/>
      <c r="G13" s="104"/>
      <c r="H13" s="104"/>
      <c r="I13" s="95"/>
      <c r="J13" s="62"/>
      <c r="K13" s="62" t="s">
        <v>65</v>
      </c>
      <c r="L13" s="62" t="s">
        <v>65</v>
      </c>
      <c r="M13" s="54" t="str">
        <f t="shared" si="0"/>
        <v/>
      </c>
      <c r="N13" s="54" t="str">
        <f t="shared" si="1"/>
        <v/>
      </c>
      <c r="O13" s="54" t="str">
        <f t="shared" si="2"/>
        <v/>
      </c>
      <c r="P13" s="54" t="str">
        <f t="shared" si="3"/>
        <v>x</v>
      </c>
      <c r="Q13" s="54">
        <f t="shared" si="4"/>
        <v>0</v>
      </c>
      <c r="R13" s="54">
        <f t="shared" si="5"/>
        <v>0</v>
      </c>
      <c r="S13" s="37"/>
      <c r="T13" s="52"/>
      <c r="U13" s="37"/>
      <c r="V13" s="37"/>
      <c r="W13" s="37"/>
      <c r="X13" s="37"/>
      <c r="Y13" s="37"/>
      <c r="Z13" s="37"/>
      <c r="AA13" s="37"/>
      <c r="AB13" s="37"/>
      <c r="AC13" s="37"/>
      <c r="AD13" s="37"/>
      <c r="AE13" s="37"/>
      <c r="AF13" s="37"/>
      <c r="AG13" s="37"/>
      <c r="AH13" s="37"/>
      <c r="AI13" s="37"/>
      <c r="AJ13" s="37"/>
    </row>
    <row r="14" spans="1:50" x14ac:dyDescent="0.2">
      <c r="B14" s="53" t="s">
        <v>75</v>
      </c>
      <c r="C14" s="102"/>
      <c r="D14" s="102" t="s">
        <v>7</v>
      </c>
      <c r="E14" s="102" t="s">
        <v>8</v>
      </c>
      <c r="F14" s="53"/>
      <c r="G14" s="102">
        <v>60</v>
      </c>
      <c r="H14" s="75">
        <v>65</v>
      </c>
      <c r="I14" s="96"/>
      <c r="J14" s="62"/>
      <c r="K14" s="63" t="s">
        <v>65</v>
      </c>
      <c r="L14" s="62" t="s">
        <v>65</v>
      </c>
      <c r="M14" s="54" t="str">
        <f t="shared" si="0"/>
        <v/>
      </c>
      <c r="N14" s="54" t="str">
        <f t="shared" si="1"/>
        <v/>
      </c>
      <c r="O14" s="54" t="str">
        <f t="shared" si="2"/>
        <v/>
      </c>
      <c r="P14" s="54" t="str">
        <f t="shared" si="3"/>
        <v>x</v>
      </c>
      <c r="Q14" s="54">
        <f t="shared" si="4"/>
        <v>0</v>
      </c>
      <c r="R14" s="54">
        <f t="shared" si="5"/>
        <v>60</v>
      </c>
      <c r="S14" s="37"/>
      <c r="T14" s="40"/>
      <c r="U14" s="37"/>
      <c r="V14" s="37"/>
      <c r="W14" s="37"/>
      <c r="X14" s="37"/>
      <c r="Y14" s="37"/>
      <c r="Z14" s="37"/>
      <c r="AA14" s="37"/>
      <c r="AB14" s="37"/>
      <c r="AC14" s="37"/>
      <c r="AD14" s="37"/>
      <c r="AE14" s="37"/>
      <c r="AF14" s="37"/>
      <c r="AG14" s="37"/>
      <c r="AH14" s="37"/>
      <c r="AI14" s="37"/>
      <c r="AJ14" s="37"/>
    </row>
    <row r="15" spans="1:50" x14ac:dyDescent="0.2">
      <c r="A15" s="6"/>
      <c r="B15" s="102" t="s">
        <v>105</v>
      </c>
      <c r="C15" s="31"/>
      <c r="D15" s="102"/>
      <c r="E15" s="102"/>
      <c r="F15" s="102"/>
      <c r="G15" s="102"/>
      <c r="H15" s="102">
        <v>200</v>
      </c>
      <c r="I15" s="95"/>
      <c r="J15" s="64"/>
      <c r="K15" s="65" t="s">
        <v>65</v>
      </c>
      <c r="L15" s="64" t="s">
        <v>65</v>
      </c>
      <c r="M15" s="54" t="str">
        <f t="shared" si="0"/>
        <v/>
      </c>
      <c r="N15" s="54" t="str">
        <f t="shared" si="1"/>
        <v/>
      </c>
      <c r="O15" s="54" t="str">
        <f t="shared" si="2"/>
        <v/>
      </c>
      <c r="P15" s="54" t="str">
        <f t="shared" si="3"/>
        <v>x</v>
      </c>
      <c r="Q15" s="54">
        <f t="shared" si="4"/>
        <v>0</v>
      </c>
      <c r="R15" s="54">
        <f t="shared" si="5"/>
        <v>0</v>
      </c>
      <c r="S15" s="37"/>
      <c r="T15" s="40"/>
      <c r="U15" s="37"/>
      <c r="V15" s="37"/>
      <c r="W15" s="37"/>
      <c r="X15" s="37"/>
      <c r="Y15" s="37"/>
      <c r="Z15" s="37"/>
      <c r="AA15" s="37"/>
      <c r="AB15" s="37"/>
      <c r="AC15" s="37"/>
      <c r="AD15" s="37"/>
      <c r="AE15" s="37"/>
      <c r="AF15" s="37"/>
      <c r="AG15" s="37"/>
      <c r="AH15" s="37"/>
      <c r="AI15" s="37"/>
      <c r="AJ15" s="37"/>
    </row>
    <row r="16" spans="1:50" s="17" customFormat="1" x14ac:dyDescent="0.2">
      <c r="A16" s="16"/>
      <c r="B16" s="16"/>
      <c r="C16" s="16"/>
      <c r="D16" s="16"/>
      <c r="E16" s="16"/>
      <c r="F16" s="16"/>
      <c r="G16" s="61" t="s">
        <v>93</v>
      </c>
      <c r="H16" s="61" t="s">
        <v>92</v>
      </c>
      <c r="I16" s="93"/>
      <c r="J16" s="23"/>
      <c r="K16" s="23"/>
      <c r="L16" s="23"/>
      <c r="M16" s="16"/>
      <c r="N16" s="16"/>
      <c r="O16" s="16"/>
      <c r="P16" s="16"/>
      <c r="Q16" s="16"/>
      <c r="R16" s="16"/>
      <c r="S16" s="37"/>
      <c r="T16" s="40"/>
      <c r="U16" s="37"/>
      <c r="V16" s="37"/>
      <c r="W16" s="37"/>
      <c r="X16" s="37"/>
      <c r="Y16" s="37"/>
      <c r="Z16" s="37"/>
      <c r="AA16" s="37"/>
      <c r="AB16" s="37"/>
      <c r="AC16" s="37"/>
      <c r="AD16" s="37"/>
      <c r="AE16" s="37"/>
      <c r="AF16" s="37"/>
      <c r="AG16" s="37"/>
      <c r="AH16" s="37"/>
      <c r="AI16" s="37"/>
      <c r="AJ16" s="37"/>
      <c r="AK16" s="35"/>
      <c r="AL16" s="35"/>
      <c r="AM16" s="35"/>
      <c r="AN16" s="35"/>
      <c r="AO16" s="35"/>
      <c r="AP16" s="35"/>
      <c r="AQ16" s="35"/>
      <c r="AR16" s="35"/>
      <c r="AS16" s="35"/>
      <c r="AT16" s="35"/>
      <c r="AU16" s="35"/>
      <c r="AV16" s="35"/>
      <c r="AW16" s="35"/>
      <c r="AX16" s="35"/>
    </row>
    <row r="17" spans="1:50" s="17" customFormat="1" x14ac:dyDescent="0.2">
      <c r="A17" s="16"/>
      <c r="B17" s="16"/>
      <c r="C17" s="16"/>
      <c r="D17" s="16"/>
      <c r="E17" s="58"/>
      <c r="F17" s="58" t="s">
        <v>76</v>
      </c>
      <c r="G17" s="59">
        <f>SUMIF(M9:M15,"x",H9:H15)</f>
        <v>5</v>
      </c>
      <c r="H17" s="59">
        <f>SUMIFS(H9:H15,L9:L15,"x",M9:M15,"x")</f>
        <v>5</v>
      </c>
      <c r="I17" s="94"/>
      <c r="J17" s="23"/>
      <c r="K17" s="23"/>
      <c r="L17" s="23"/>
      <c r="N17" s="66" t="s">
        <v>80</v>
      </c>
      <c r="O17" s="16"/>
      <c r="P17" s="16"/>
      <c r="Q17" s="66" t="s">
        <v>99</v>
      </c>
      <c r="R17" s="16"/>
      <c r="S17" s="37"/>
      <c r="T17" s="40"/>
      <c r="U17" s="37"/>
      <c r="V17" s="37"/>
      <c r="W17" s="37"/>
      <c r="X17" s="37"/>
      <c r="Y17" s="37"/>
      <c r="Z17" s="37"/>
      <c r="AA17" s="37"/>
      <c r="AB17" s="37"/>
      <c r="AC17" s="37"/>
      <c r="AD17" s="37"/>
      <c r="AE17" s="37"/>
      <c r="AF17" s="37"/>
      <c r="AG17" s="37"/>
      <c r="AH17" s="37"/>
      <c r="AI17" s="37"/>
      <c r="AJ17" s="37"/>
      <c r="AK17" s="35"/>
      <c r="AL17" s="35"/>
      <c r="AM17" s="35"/>
      <c r="AN17" s="35"/>
      <c r="AO17" s="35"/>
      <c r="AP17" s="35"/>
      <c r="AQ17" s="35"/>
      <c r="AR17" s="35"/>
      <c r="AS17" s="35"/>
      <c r="AT17" s="35"/>
      <c r="AU17" s="35"/>
      <c r="AV17" s="35"/>
      <c r="AW17" s="35"/>
      <c r="AX17" s="35"/>
    </row>
    <row r="18" spans="1:50" s="17" customFormat="1" x14ac:dyDescent="0.2">
      <c r="A18" s="16"/>
      <c r="B18" s="16"/>
      <c r="C18" s="16"/>
      <c r="D18" s="16"/>
      <c r="E18" s="58"/>
      <c r="F18" s="60" t="s">
        <v>77</v>
      </c>
      <c r="G18" s="59">
        <f>SUMIF(J9:J15,"x",H9:H15)</f>
        <v>265</v>
      </c>
      <c r="H18" s="59">
        <f>SUMIF(O9:O15,"x",H9:H15)</f>
        <v>265</v>
      </c>
      <c r="I18" s="94"/>
      <c r="J18" s="23"/>
      <c r="K18" s="23"/>
      <c r="L18" s="23"/>
      <c r="M18" s="16"/>
      <c r="N18" s="16" t="str">
        <f>IF(COUNTIF(N9:N15,"x")&gt;0,"x","")</f>
        <v/>
      </c>
      <c r="O18" s="16"/>
      <c r="P18" s="16"/>
      <c r="Q18" s="16">
        <f>MAX(Q9:Q15)</f>
        <v>60</v>
      </c>
      <c r="R18" s="16"/>
      <c r="S18" s="37"/>
      <c r="T18" s="40"/>
      <c r="U18" s="37"/>
      <c r="V18" s="37"/>
      <c r="W18" s="37"/>
      <c r="X18" s="37"/>
      <c r="Y18" s="37"/>
      <c r="Z18" s="37"/>
      <c r="AA18" s="37"/>
      <c r="AB18" s="37"/>
      <c r="AC18" s="37"/>
      <c r="AD18" s="37"/>
      <c r="AE18" s="37"/>
      <c r="AF18" s="37"/>
      <c r="AG18" s="37"/>
      <c r="AH18" s="37"/>
      <c r="AI18" s="37"/>
      <c r="AJ18" s="37"/>
      <c r="AK18" s="35"/>
      <c r="AL18" s="35"/>
      <c r="AM18" s="35"/>
      <c r="AN18" s="35"/>
      <c r="AO18" s="35"/>
      <c r="AP18" s="35"/>
      <c r="AQ18" s="35"/>
      <c r="AR18" s="35"/>
      <c r="AS18" s="35"/>
      <c r="AT18" s="35"/>
      <c r="AU18" s="35"/>
      <c r="AV18" s="35"/>
      <c r="AW18" s="35"/>
      <c r="AX18" s="35"/>
    </row>
    <row r="19" spans="1:50" s="17" customFormat="1" x14ac:dyDescent="0.2">
      <c r="A19" s="16"/>
      <c r="B19" s="16"/>
      <c r="C19" s="16"/>
      <c r="D19" s="16"/>
      <c r="E19" s="58"/>
      <c r="F19" s="60" t="s">
        <v>78</v>
      </c>
      <c r="G19" s="59">
        <f>SUMIF(K9:K15,"x",H9:H15)</f>
        <v>265</v>
      </c>
      <c r="H19" s="59">
        <f>SUMIF(P9:P15,"x",H9:H15)</f>
        <v>265</v>
      </c>
      <c r="I19" s="94"/>
      <c r="J19" s="23"/>
      <c r="K19" s="23"/>
      <c r="L19" s="23"/>
      <c r="M19" s="16"/>
      <c r="N19" s="66" t="s">
        <v>82</v>
      </c>
      <c r="O19" s="16"/>
      <c r="P19" s="16"/>
      <c r="Q19" s="71" t="s">
        <v>100</v>
      </c>
      <c r="R19" s="16"/>
      <c r="S19" s="37"/>
      <c r="T19" s="40"/>
      <c r="U19" s="37"/>
      <c r="V19" s="37"/>
      <c r="W19" s="37"/>
      <c r="X19" s="37"/>
      <c r="Y19" s="37"/>
      <c r="Z19" s="37"/>
      <c r="AA19" s="37"/>
      <c r="AB19" s="37"/>
      <c r="AC19" s="37"/>
      <c r="AD19" s="37"/>
      <c r="AE19" s="37"/>
      <c r="AF19" s="37"/>
      <c r="AG19" s="37"/>
      <c r="AH19" s="37"/>
      <c r="AI19" s="37"/>
      <c r="AJ19" s="37"/>
      <c r="AK19" s="35"/>
      <c r="AL19" s="35"/>
      <c r="AM19" s="35"/>
      <c r="AN19" s="35"/>
      <c r="AO19" s="35"/>
      <c r="AP19" s="35"/>
      <c r="AQ19" s="35"/>
      <c r="AR19" s="35"/>
      <c r="AS19" s="35"/>
      <c r="AT19" s="35"/>
      <c r="AU19" s="35"/>
      <c r="AV19" s="35"/>
      <c r="AW19" s="35"/>
      <c r="AX19" s="35"/>
    </row>
    <row r="20" spans="1:50" s="17" customFormat="1" x14ac:dyDescent="0.2">
      <c r="A20" s="16"/>
      <c r="B20" s="16"/>
      <c r="C20" s="16"/>
      <c r="D20" s="16"/>
      <c r="E20" s="60"/>
      <c r="F20" s="60" t="s">
        <v>81</v>
      </c>
      <c r="G20" s="59">
        <f>SUM(H9:H15)</f>
        <v>535</v>
      </c>
      <c r="H20" s="59">
        <f>SUMIF(L9:L15,"x",H9:H15)</f>
        <v>535</v>
      </c>
      <c r="I20" s="94"/>
      <c r="J20" s="23"/>
      <c r="K20" s="23"/>
      <c r="L20" s="23"/>
      <c r="M20" s="16">
        <f>COUNTIF(M9:M15,"x")</f>
        <v>1</v>
      </c>
      <c r="N20" s="16">
        <f>IF(M20&lt;&gt;0,SUMIF(M9:M15,"x",G9:G15)/M20,MIN(G9:G15))</f>
        <v>60</v>
      </c>
      <c r="O20" s="16"/>
      <c r="P20" s="16"/>
      <c r="Q20" s="16">
        <f>MAX(R9:R15)</f>
        <v>60</v>
      </c>
      <c r="R20" s="16"/>
      <c r="S20" s="37"/>
      <c r="T20" s="40"/>
      <c r="U20" s="37"/>
      <c r="V20" s="37"/>
      <c r="W20" s="37"/>
      <c r="X20" s="37"/>
      <c r="Y20" s="37"/>
      <c r="Z20" s="37"/>
      <c r="AA20" s="37"/>
      <c r="AB20" s="37"/>
      <c r="AC20" s="37"/>
      <c r="AD20" s="37"/>
      <c r="AE20" s="37"/>
      <c r="AF20" s="37"/>
      <c r="AG20" s="37"/>
      <c r="AH20" s="37"/>
      <c r="AI20" s="37"/>
      <c r="AJ20" s="37"/>
      <c r="AK20" s="35"/>
      <c r="AL20" s="35"/>
      <c r="AM20" s="35"/>
      <c r="AN20" s="35"/>
      <c r="AO20" s="35"/>
      <c r="AP20" s="35"/>
      <c r="AQ20" s="35"/>
      <c r="AR20" s="35"/>
      <c r="AS20" s="35"/>
      <c r="AT20" s="35"/>
      <c r="AU20" s="35"/>
      <c r="AV20" s="35"/>
      <c r="AW20" s="35"/>
      <c r="AX20" s="35"/>
    </row>
    <row r="21" spans="1:50" ht="15" x14ac:dyDescent="0.25">
      <c r="A21" s="4" t="s">
        <v>28</v>
      </c>
      <c r="I21" s="93"/>
      <c r="S21" s="37"/>
      <c r="T21" s="40"/>
      <c r="U21" s="37"/>
      <c r="V21" s="37"/>
      <c r="W21" s="37"/>
      <c r="X21" s="37"/>
      <c r="Y21" s="37"/>
      <c r="Z21" s="37"/>
      <c r="AA21" s="37"/>
      <c r="AB21" s="37"/>
      <c r="AC21" s="37"/>
      <c r="AD21" s="37"/>
      <c r="AE21" s="37"/>
      <c r="AF21" s="37"/>
      <c r="AG21" s="37"/>
      <c r="AH21" s="37"/>
      <c r="AI21" s="37"/>
      <c r="AJ21" s="37"/>
    </row>
    <row r="22" spans="1:50" x14ac:dyDescent="0.2">
      <c r="A22" s="6" t="s">
        <v>18</v>
      </c>
      <c r="B22" s="6"/>
      <c r="C22" s="100" t="s">
        <v>9</v>
      </c>
      <c r="D22" s="100" t="s">
        <v>61</v>
      </c>
      <c r="E22" s="100" t="s">
        <v>32</v>
      </c>
      <c r="F22" s="61" t="s">
        <v>162</v>
      </c>
      <c r="G22" s="100" t="s">
        <v>14</v>
      </c>
      <c r="H22" s="100" t="s">
        <v>31</v>
      </c>
      <c r="I22" s="94"/>
      <c r="J22" s="100"/>
      <c r="K22" s="100"/>
      <c r="L22" s="100"/>
      <c r="M22" s="100"/>
      <c r="N22" s="100"/>
      <c r="O22" s="100"/>
      <c r="P22" s="100"/>
      <c r="Q22" s="100"/>
      <c r="R22" s="100"/>
      <c r="S22" s="37"/>
      <c r="T22" s="40"/>
      <c r="U22" s="37"/>
      <c r="V22" s="37"/>
      <c r="W22" s="37"/>
      <c r="X22" s="37"/>
      <c r="Y22" s="37"/>
      <c r="Z22" s="37"/>
      <c r="AA22" s="37"/>
      <c r="AB22" s="37"/>
      <c r="AC22" s="37"/>
      <c r="AD22" s="37"/>
      <c r="AE22" s="37"/>
      <c r="AF22" s="37"/>
      <c r="AG22" s="37"/>
      <c r="AH22" s="37"/>
      <c r="AI22" s="37"/>
      <c r="AJ22" s="37"/>
    </row>
    <row r="23" spans="1:50" x14ac:dyDescent="0.2">
      <c r="B23" s="6"/>
      <c r="C23" s="102" t="s">
        <v>147</v>
      </c>
      <c r="D23" s="102" t="s">
        <v>146</v>
      </c>
      <c r="E23" s="102">
        <v>80</v>
      </c>
      <c r="F23" s="102">
        <v>3500</v>
      </c>
      <c r="G23" s="27" t="s">
        <v>109</v>
      </c>
      <c r="H23" s="85" t="s">
        <v>42</v>
      </c>
      <c r="I23" s="94"/>
      <c r="J23" s="28"/>
      <c r="K23" s="28"/>
      <c r="L23" s="28"/>
      <c r="M23" s="28"/>
      <c r="N23" s="28"/>
      <c r="O23" s="28"/>
      <c r="P23" s="28"/>
      <c r="Q23" s="28"/>
      <c r="R23" s="28"/>
      <c r="S23" s="37"/>
      <c r="T23" s="40"/>
      <c r="U23" s="37"/>
      <c r="V23" s="37"/>
      <c r="W23" s="37"/>
      <c r="X23" s="37"/>
      <c r="Y23" s="37"/>
      <c r="Z23" s="37"/>
      <c r="AA23" s="37"/>
      <c r="AB23" s="37"/>
      <c r="AC23" s="37"/>
      <c r="AD23" s="37"/>
      <c r="AE23" s="37"/>
      <c r="AF23" s="37"/>
      <c r="AG23" s="37"/>
      <c r="AH23" s="37"/>
      <c r="AI23" s="37"/>
      <c r="AJ23" s="37"/>
    </row>
    <row r="24" spans="1:50" x14ac:dyDescent="0.2">
      <c r="I24" s="93"/>
      <c r="S24" s="37"/>
      <c r="T24" s="40"/>
      <c r="U24" s="37"/>
      <c r="V24" s="37"/>
      <c r="W24" s="37"/>
      <c r="X24" s="37"/>
      <c r="Y24" s="37"/>
      <c r="Z24" s="37"/>
      <c r="AA24" s="37"/>
      <c r="AB24" s="37"/>
      <c r="AC24" s="37"/>
      <c r="AD24" s="37"/>
      <c r="AE24" s="37"/>
      <c r="AF24" s="37"/>
      <c r="AG24" s="37"/>
      <c r="AH24" s="37"/>
      <c r="AI24" s="37"/>
      <c r="AJ24" s="37"/>
    </row>
    <row r="25" spans="1:50" x14ac:dyDescent="0.2">
      <c r="A25" s="6" t="s">
        <v>13</v>
      </c>
      <c r="B25" s="6"/>
      <c r="D25" s="118" t="s">
        <v>33</v>
      </c>
      <c r="E25" s="118"/>
      <c r="F25" s="118" t="s">
        <v>19</v>
      </c>
      <c r="G25" s="118"/>
      <c r="H25" s="100" t="s">
        <v>59</v>
      </c>
      <c r="I25" s="94"/>
      <c r="J25" s="100"/>
      <c r="K25" s="100"/>
      <c r="L25" s="100"/>
      <c r="M25" s="61" t="s">
        <v>83</v>
      </c>
      <c r="N25" s="100"/>
      <c r="O25" s="100"/>
      <c r="P25" s="100"/>
      <c r="Q25" s="100"/>
      <c r="R25" s="100"/>
      <c r="S25" s="37"/>
      <c r="T25" s="40"/>
      <c r="U25" s="37"/>
      <c r="V25" s="37"/>
      <c r="W25" s="37"/>
      <c r="X25" s="37"/>
      <c r="Y25" s="37"/>
      <c r="Z25" s="37"/>
      <c r="AA25" s="37"/>
      <c r="AB25" s="37"/>
      <c r="AC25" s="37"/>
      <c r="AD25" s="37"/>
      <c r="AE25" s="37"/>
      <c r="AF25" s="37"/>
      <c r="AG25" s="37"/>
      <c r="AH25" s="37"/>
      <c r="AI25" s="37"/>
      <c r="AJ25" s="37"/>
    </row>
    <row r="26" spans="1:50" x14ac:dyDescent="0.2">
      <c r="A26" s="6"/>
      <c r="B26" s="6"/>
      <c r="D26" s="116" t="s">
        <v>113</v>
      </c>
      <c r="E26" s="116"/>
      <c r="F26" s="116">
        <v>1.3</v>
      </c>
      <c r="G26" s="116"/>
      <c r="H26" s="28" t="s">
        <v>12</v>
      </c>
      <c r="I26" s="94"/>
      <c r="J26" s="28"/>
      <c r="K26" s="28"/>
      <c r="L26" s="28"/>
      <c r="M26" s="67">
        <f>COUNTIF(F9:F15,"Ja")</f>
        <v>0</v>
      </c>
      <c r="N26" s="67"/>
      <c r="O26" s="67"/>
      <c r="P26" s="67"/>
      <c r="Q26" s="67"/>
      <c r="R26" s="67"/>
      <c r="S26" s="37"/>
      <c r="T26" s="40"/>
      <c r="U26" s="37"/>
      <c r="V26" s="37"/>
      <c r="W26" s="37"/>
      <c r="X26" s="37"/>
      <c r="Y26" s="37"/>
      <c r="Z26" s="37"/>
      <c r="AA26" s="37"/>
      <c r="AB26" s="37"/>
      <c r="AC26" s="37"/>
      <c r="AD26" s="37"/>
      <c r="AE26" s="37"/>
      <c r="AF26" s="37"/>
      <c r="AG26" s="37"/>
      <c r="AH26" s="37"/>
      <c r="AI26" s="37"/>
      <c r="AJ26" s="37"/>
    </row>
    <row r="27" spans="1:50" x14ac:dyDescent="0.2">
      <c r="A27" s="6"/>
      <c r="B27" s="6"/>
      <c r="C27" s="6"/>
      <c r="D27" s="6"/>
      <c r="E27" s="6"/>
      <c r="F27" s="6"/>
      <c r="G27" s="6"/>
      <c r="H27" s="6"/>
      <c r="I27" s="93"/>
      <c r="J27" s="6"/>
      <c r="K27" s="6"/>
      <c r="L27" s="6"/>
      <c r="M27" s="6"/>
      <c r="N27" s="6"/>
      <c r="O27" s="6"/>
      <c r="P27" s="6"/>
      <c r="Q27" s="6"/>
      <c r="R27" s="6"/>
      <c r="S27" s="37"/>
      <c r="T27" s="40"/>
      <c r="U27" s="37"/>
      <c r="V27" s="37"/>
      <c r="W27" s="37"/>
      <c r="X27" s="37"/>
      <c r="Y27" s="37"/>
      <c r="Z27" s="37"/>
      <c r="AA27" s="37"/>
      <c r="AB27" s="37"/>
      <c r="AC27" s="37"/>
      <c r="AD27" s="37"/>
      <c r="AE27" s="37"/>
      <c r="AF27" s="37"/>
      <c r="AG27" s="37"/>
      <c r="AH27" s="37"/>
      <c r="AI27" s="37"/>
      <c r="AJ27" s="37"/>
    </row>
    <row r="28" spans="1:50" x14ac:dyDescent="0.2">
      <c r="A28" s="6" t="s">
        <v>95</v>
      </c>
      <c r="B28" s="100" t="s">
        <v>24</v>
      </c>
      <c r="C28" s="100" t="s">
        <v>21</v>
      </c>
      <c r="D28" s="100" t="s">
        <v>37</v>
      </c>
      <c r="E28" s="118" t="s">
        <v>23</v>
      </c>
      <c r="F28" s="118"/>
      <c r="G28" s="100" t="s">
        <v>35</v>
      </c>
      <c r="H28" s="100" t="s">
        <v>34</v>
      </c>
      <c r="I28" s="94"/>
      <c r="J28" s="100"/>
      <c r="K28" s="100"/>
      <c r="L28" s="100"/>
      <c r="M28" s="100"/>
      <c r="N28" s="100"/>
      <c r="O28" s="100"/>
      <c r="P28" s="100"/>
      <c r="Q28" s="100"/>
      <c r="R28" s="100"/>
      <c r="S28" s="37"/>
      <c r="T28" s="40"/>
      <c r="U28" s="37"/>
      <c r="V28" s="37"/>
      <c r="W28" s="37"/>
      <c r="X28" s="37"/>
      <c r="Y28" s="37"/>
      <c r="Z28" s="37"/>
      <c r="AA28" s="37"/>
      <c r="AB28" s="37"/>
      <c r="AC28" s="37"/>
      <c r="AD28" s="37"/>
      <c r="AE28" s="37"/>
      <c r="AF28" s="37"/>
      <c r="AG28" s="37"/>
      <c r="AH28" s="37"/>
      <c r="AI28" s="37"/>
      <c r="AJ28" s="37"/>
    </row>
    <row r="29" spans="1:50" s="20" customFormat="1" x14ac:dyDescent="0.2">
      <c r="A29" s="99"/>
      <c r="B29" s="102" t="s">
        <v>146</v>
      </c>
      <c r="C29" s="99">
        <f>N20</f>
        <v>60</v>
      </c>
      <c r="D29" s="99">
        <f>D30+D31</f>
        <v>15</v>
      </c>
      <c r="E29" s="119">
        <f>MAX(40,E34,E36)</f>
        <v>100</v>
      </c>
      <c r="F29" s="119"/>
      <c r="G29" s="99">
        <f>IF(B29="Ja",D29+E29+30,D29+2*E29)</f>
        <v>215</v>
      </c>
      <c r="H29" s="13">
        <f>MAX(C29,G29)</f>
        <v>215</v>
      </c>
      <c r="I29" s="94"/>
      <c r="J29" s="13"/>
      <c r="K29" s="13"/>
      <c r="L29" s="13"/>
      <c r="M29" s="13"/>
      <c r="N29" s="13"/>
      <c r="O29" s="13"/>
      <c r="P29" s="13"/>
      <c r="Q29" s="13"/>
      <c r="R29" s="13"/>
      <c r="S29" s="38"/>
      <c r="T29" s="40"/>
      <c r="U29" s="38"/>
      <c r="V29" s="38"/>
      <c r="W29" s="38"/>
      <c r="X29" s="38"/>
      <c r="Y29" s="38"/>
      <c r="Z29" s="38"/>
      <c r="AA29" s="38"/>
      <c r="AB29" s="38"/>
      <c r="AC29" s="38"/>
      <c r="AD29" s="38"/>
      <c r="AE29" s="38"/>
      <c r="AF29" s="38"/>
      <c r="AG29" s="38"/>
      <c r="AH29" s="38"/>
      <c r="AI29" s="38"/>
      <c r="AJ29" s="38"/>
      <c r="AK29" s="39"/>
      <c r="AL29" s="39"/>
      <c r="AM29" s="39"/>
      <c r="AN29" s="39"/>
      <c r="AO29" s="39"/>
      <c r="AP29" s="39"/>
      <c r="AQ29" s="39"/>
      <c r="AR29" s="39"/>
      <c r="AS29" s="39"/>
      <c r="AT29" s="39"/>
      <c r="AU29" s="39"/>
      <c r="AV29" s="39"/>
      <c r="AW29" s="39"/>
      <c r="AX29" s="39"/>
    </row>
    <row r="30" spans="1:50" x14ac:dyDescent="0.2">
      <c r="A30" s="18"/>
      <c r="B30" s="19"/>
      <c r="C30" s="14" t="s">
        <v>36</v>
      </c>
      <c r="D30" s="102">
        <v>15</v>
      </c>
      <c r="G30" s="6"/>
      <c r="I30" s="93"/>
      <c r="S30" s="37"/>
      <c r="T30" s="40"/>
      <c r="U30" s="37"/>
      <c r="V30" s="37"/>
      <c r="W30" s="37"/>
      <c r="X30" s="37"/>
      <c r="Y30" s="37"/>
      <c r="Z30" s="37"/>
      <c r="AA30" s="37"/>
      <c r="AB30" s="37"/>
      <c r="AC30" s="37"/>
      <c r="AD30" s="37"/>
      <c r="AE30" s="37"/>
      <c r="AF30" s="37"/>
      <c r="AG30" s="37"/>
      <c r="AH30" s="37"/>
      <c r="AI30" s="37"/>
      <c r="AJ30" s="37"/>
    </row>
    <row r="31" spans="1:50" x14ac:dyDescent="0.2">
      <c r="A31" s="18"/>
      <c r="B31" s="18"/>
      <c r="C31" s="14" t="s">
        <v>22</v>
      </c>
      <c r="D31" s="102">
        <v>0</v>
      </c>
      <c r="F31" s="100"/>
      <c r="G31" s="60" t="s">
        <v>87</v>
      </c>
      <c r="H31" s="59" t="str">
        <f>IF(H20&gt;=H29,"Erfüllt","Nicht Erfüllt!")</f>
        <v>Erfüllt</v>
      </c>
      <c r="I31" s="94"/>
      <c r="J31" s="120" t="s">
        <v>104</v>
      </c>
      <c r="K31" s="120"/>
      <c r="L31" s="120"/>
      <c r="M31" s="120"/>
      <c r="N31" s="120"/>
      <c r="O31" s="120"/>
      <c r="S31" s="37"/>
      <c r="T31" s="40"/>
      <c r="U31" s="37"/>
      <c r="V31" s="37"/>
      <c r="W31" s="37"/>
      <c r="X31" s="37"/>
      <c r="Y31" s="37"/>
      <c r="Z31" s="37"/>
      <c r="AA31" s="37"/>
      <c r="AB31" s="37"/>
      <c r="AC31" s="37"/>
      <c r="AD31" s="37"/>
      <c r="AE31" s="37"/>
      <c r="AF31" s="37"/>
      <c r="AG31" s="37"/>
      <c r="AH31" s="37"/>
      <c r="AI31" s="37"/>
      <c r="AJ31" s="37"/>
    </row>
    <row r="32" spans="1:50" s="17" customFormat="1" ht="12.75" customHeight="1" x14ac:dyDescent="0.2">
      <c r="A32" s="16"/>
      <c r="B32" s="16"/>
      <c r="C32" s="15"/>
      <c r="F32" s="100"/>
      <c r="G32" s="60" t="s">
        <v>88</v>
      </c>
      <c r="H32" s="59" t="str">
        <f>IF(H18&gt;=E29,"Erfüllt","Nicht Erfüllt!")</f>
        <v>Erfüllt</v>
      </c>
      <c r="I32" s="94"/>
      <c r="J32" s="120"/>
      <c r="K32" s="120"/>
      <c r="L32" s="120"/>
      <c r="M32" s="120"/>
      <c r="N32" s="120"/>
      <c r="O32" s="120"/>
      <c r="S32" s="16"/>
      <c r="T32" s="68"/>
      <c r="U32" s="16"/>
      <c r="V32" s="16"/>
      <c r="W32" s="16"/>
      <c r="X32" s="16"/>
      <c r="Y32" s="16"/>
      <c r="Z32" s="16"/>
      <c r="AA32" s="16"/>
      <c r="AB32" s="16"/>
      <c r="AC32" s="16"/>
      <c r="AD32" s="16"/>
      <c r="AE32" s="16"/>
      <c r="AF32" s="16"/>
      <c r="AG32" s="16"/>
      <c r="AH32" s="16"/>
      <c r="AI32" s="16"/>
      <c r="AJ32" s="16"/>
    </row>
    <row r="33" spans="1:36" s="17" customFormat="1" x14ac:dyDescent="0.2">
      <c r="A33" s="16"/>
      <c r="B33" s="25"/>
      <c r="D33" s="14" t="s">
        <v>102</v>
      </c>
      <c r="E33" s="69" t="str">
        <f>IF(F26&lt;=1.5,"ja","nein")</f>
        <v>ja</v>
      </c>
      <c r="F33" s="100"/>
      <c r="G33" s="60" t="s">
        <v>89</v>
      </c>
      <c r="H33" s="59" t="str">
        <f>IF(B29="Ja",IF(H19&gt;=30,"Erfüllt","Nicht Erfüllt!"),IF(H19&gt;=E29,"Erfüllt","Nicht Erfüllt!"))</f>
        <v>Erfüllt</v>
      </c>
      <c r="I33" s="94"/>
      <c r="J33" s="120"/>
      <c r="K33" s="120"/>
      <c r="L33" s="120"/>
      <c r="M33" s="120"/>
      <c r="N33" s="120"/>
      <c r="O33" s="120"/>
      <c r="S33" s="16"/>
      <c r="T33" s="68"/>
      <c r="U33" s="16"/>
      <c r="V33" s="16"/>
      <c r="W33" s="16"/>
      <c r="X33" s="16"/>
      <c r="Y33" s="16"/>
      <c r="Z33" s="16"/>
      <c r="AA33" s="16"/>
      <c r="AB33" s="16"/>
      <c r="AC33" s="16"/>
      <c r="AD33" s="16"/>
      <c r="AE33" s="16"/>
      <c r="AF33" s="16"/>
      <c r="AG33" s="16"/>
      <c r="AH33" s="16"/>
      <c r="AI33" s="16"/>
      <c r="AJ33" s="16"/>
    </row>
    <row r="34" spans="1:36" s="17" customFormat="1" x14ac:dyDescent="0.2">
      <c r="A34" s="16"/>
      <c r="D34" s="14" t="s">
        <v>84</v>
      </c>
      <c r="E34" s="69">
        <f>IF(E33="Ja",IF(B29="Ja",140,100),)</f>
        <v>100</v>
      </c>
      <c r="F34" s="100"/>
      <c r="G34" s="60" t="s">
        <v>90</v>
      </c>
      <c r="H34" s="59" t="str">
        <f>IF(AND(G18&gt;=E29,H18&gt;=E29/2),"Erfüllt","Nicht Erfüllt!")</f>
        <v>Erfüllt</v>
      </c>
      <c r="I34" s="94"/>
      <c r="J34" s="120"/>
      <c r="K34" s="120"/>
      <c r="L34" s="120"/>
      <c r="M34" s="120"/>
      <c r="N34" s="120"/>
      <c r="O34" s="120"/>
      <c r="S34" s="16"/>
      <c r="T34" s="68"/>
      <c r="U34" s="16"/>
      <c r="V34" s="16"/>
      <c r="W34" s="16"/>
      <c r="X34" s="16"/>
      <c r="Y34" s="16"/>
      <c r="Z34" s="16"/>
      <c r="AA34" s="16"/>
      <c r="AB34" s="16"/>
      <c r="AC34" s="16"/>
      <c r="AD34" s="16"/>
      <c r="AE34" s="16"/>
      <c r="AF34" s="16"/>
      <c r="AG34" s="16"/>
      <c r="AH34" s="16"/>
      <c r="AI34" s="16"/>
      <c r="AJ34" s="16"/>
    </row>
    <row r="35" spans="1:36" s="17" customFormat="1" x14ac:dyDescent="0.2">
      <c r="A35" s="16"/>
      <c r="D35" s="14" t="s">
        <v>103</v>
      </c>
      <c r="E35" s="102" t="s">
        <v>146</v>
      </c>
      <c r="F35" s="100"/>
      <c r="G35" s="60" t="s">
        <v>91</v>
      </c>
      <c r="H35" s="59" t="str">
        <f>IF(B29="Ja",IF(AND(H19&gt;=15,G19&gt;=30),"Erfüllt","Nicht Erfüllt!"),IF(AND(G19&gt;=E29,H19&gt;=E29/2),"Erfüllt","Nicht Erfüllt!"))</f>
        <v>Erfüllt</v>
      </c>
      <c r="I35" s="94"/>
      <c r="J35" s="120"/>
      <c r="K35" s="120"/>
      <c r="L35" s="120"/>
      <c r="M35" s="120"/>
      <c r="N35" s="120"/>
      <c r="O35" s="120"/>
      <c r="S35" s="16"/>
      <c r="T35" s="68"/>
      <c r="U35" s="16"/>
      <c r="V35" s="16"/>
      <c r="W35" s="16"/>
      <c r="X35" s="16"/>
      <c r="Y35" s="16"/>
      <c r="Z35" s="16"/>
      <c r="AA35" s="16"/>
      <c r="AB35" s="16"/>
      <c r="AC35" s="16"/>
      <c r="AD35" s="16"/>
      <c r="AE35" s="16"/>
      <c r="AF35" s="16"/>
      <c r="AG35" s="16"/>
      <c r="AH35" s="16"/>
      <c r="AI35" s="16"/>
      <c r="AJ35" s="16"/>
    </row>
    <row r="36" spans="1:36" x14ac:dyDescent="0.2">
      <c r="A36" s="17"/>
      <c r="B36" s="25"/>
      <c r="D36" s="14" t="s">
        <v>85</v>
      </c>
      <c r="E36" s="23">
        <f>IF(E35="Ja",IF(B29="Ja",100,80),0)</f>
        <v>0</v>
      </c>
      <c r="F36" s="60"/>
      <c r="G36" s="60" t="s">
        <v>94</v>
      </c>
      <c r="H36" s="70" t="str">
        <f>IF(N18="x","Ja","Nein")</f>
        <v>Nein</v>
      </c>
      <c r="I36" s="93"/>
      <c r="K36" s="6"/>
      <c r="L36" s="6"/>
      <c r="M36" s="6"/>
      <c r="N36" s="6"/>
      <c r="O36" s="6"/>
      <c r="P36" s="6"/>
      <c r="Q36" s="6"/>
      <c r="R36" s="6"/>
      <c r="S36" s="37"/>
      <c r="T36" s="40"/>
      <c r="U36" s="37"/>
      <c r="V36" s="37"/>
      <c r="W36" s="37"/>
      <c r="X36" s="37"/>
      <c r="Y36" s="37"/>
      <c r="Z36" s="37"/>
      <c r="AA36" s="37"/>
      <c r="AB36" s="37"/>
      <c r="AC36" s="37"/>
      <c r="AD36" s="37"/>
      <c r="AE36" s="37"/>
      <c r="AF36" s="37"/>
      <c r="AG36" s="37"/>
      <c r="AH36" s="37"/>
      <c r="AI36" s="37"/>
      <c r="AJ36" s="37"/>
    </row>
    <row r="37" spans="1:36" x14ac:dyDescent="0.2">
      <c r="A37" s="17"/>
      <c r="B37" s="17"/>
      <c r="C37" s="17"/>
      <c r="F37" s="60"/>
      <c r="G37" s="60" t="str">
        <f>IF(H36&lt;&gt;"ja","Vor und Nach BW FRS mit AHS und L1 vorh.","")</f>
        <v>Vor und Nach BW FRS mit AHS und L1 vorh.</v>
      </c>
      <c r="H37" s="70" t="str">
        <f>IF(H36&lt;&gt;"ja",IF(AND(Q18&gt;0,H18&gt;=Q18,Q20&gt;0,H19&gt;=Q20),"Erfüllt","Nicht erfüllt!"),"")</f>
        <v>Erfüllt</v>
      </c>
      <c r="I37" s="93"/>
      <c r="J37" s="6"/>
      <c r="K37" s="6"/>
      <c r="L37" s="6"/>
      <c r="M37" s="6"/>
      <c r="N37" s="6"/>
      <c r="O37" s="6"/>
      <c r="P37" s="6"/>
      <c r="Q37" s="6"/>
      <c r="R37" s="6"/>
      <c r="S37" s="37"/>
      <c r="T37" s="40"/>
      <c r="U37" s="37"/>
      <c r="V37" s="37"/>
      <c r="W37" s="37"/>
      <c r="X37" s="37"/>
      <c r="Y37" s="37"/>
      <c r="Z37" s="37"/>
      <c r="AA37" s="37"/>
      <c r="AB37" s="37"/>
      <c r="AC37" s="37"/>
      <c r="AD37" s="37"/>
      <c r="AE37" s="37"/>
      <c r="AF37" s="37"/>
      <c r="AG37" s="37"/>
      <c r="AH37" s="37"/>
      <c r="AI37" s="37"/>
      <c r="AJ37" s="37"/>
    </row>
    <row r="38" spans="1:36" ht="15" x14ac:dyDescent="0.25">
      <c r="A38" s="4" t="s">
        <v>38</v>
      </c>
      <c r="B38" s="6"/>
      <c r="C38" s="6"/>
      <c r="D38" s="6"/>
      <c r="F38" s="6"/>
      <c r="G38" s="6"/>
      <c r="H38" s="6"/>
      <c r="I38" s="97"/>
      <c r="S38" s="37"/>
      <c r="T38" s="40"/>
      <c r="U38" s="37"/>
      <c r="V38" s="37"/>
      <c r="W38" s="37"/>
      <c r="X38" s="37"/>
      <c r="Y38" s="37"/>
      <c r="Z38" s="37"/>
      <c r="AA38" s="37"/>
      <c r="AB38" s="37"/>
      <c r="AC38" s="37"/>
      <c r="AD38" s="37"/>
      <c r="AE38" s="37"/>
      <c r="AF38" s="37"/>
      <c r="AG38" s="37"/>
      <c r="AH38" s="37"/>
      <c r="AI38" s="37"/>
      <c r="AJ38" s="37"/>
    </row>
    <row r="39" spans="1:36" ht="38.25" customHeight="1" x14ac:dyDescent="0.2">
      <c r="B39" s="117" t="s">
        <v>153</v>
      </c>
      <c r="C39" s="117"/>
      <c r="D39" s="117"/>
      <c r="E39" s="117"/>
      <c r="F39" s="117"/>
      <c r="G39" s="117"/>
      <c r="H39" s="117"/>
      <c r="I39" s="97"/>
      <c r="J39" s="89"/>
      <c r="K39" s="89"/>
      <c r="L39" s="89"/>
      <c r="M39" s="89"/>
      <c r="N39" s="89"/>
      <c r="O39" s="89"/>
      <c r="P39" s="89"/>
      <c r="Q39" s="89"/>
      <c r="R39" s="89"/>
      <c r="S39" s="37"/>
      <c r="T39" s="40"/>
      <c r="U39" s="37"/>
      <c r="V39" s="37"/>
      <c r="W39" s="37"/>
      <c r="X39" s="37"/>
      <c r="Y39" s="37"/>
      <c r="Z39" s="37"/>
      <c r="AA39" s="37"/>
      <c r="AB39" s="37"/>
      <c r="AC39" s="37"/>
      <c r="AD39" s="37"/>
      <c r="AE39" s="37"/>
      <c r="AF39" s="37"/>
      <c r="AG39" s="37"/>
      <c r="AH39" s="37"/>
      <c r="AI39" s="37"/>
      <c r="AJ39" s="37"/>
    </row>
    <row r="40" spans="1:36" s="17" customFormat="1" x14ac:dyDescent="0.2">
      <c r="I40" s="93"/>
      <c r="T40" s="78"/>
    </row>
    <row r="41" spans="1:36" s="105" customFormat="1" ht="12.75" customHeight="1" x14ac:dyDescent="0.2">
      <c r="B41" s="106"/>
      <c r="C41" s="106"/>
      <c r="D41" s="106"/>
      <c r="E41" s="106"/>
      <c r="F41" s="106"/>
      <c r="G41" s="106"/>
      <c r="H41" s="106"/>
      <c r="I41" s="107"/>
      <c r="J41" s="108"/>
      <c r="K41" s="108"/>
      <c r="L41" s="108"/>
      <c r="M41" s="108"/>
      <c r="N41" s="108"/>
      <c r="O41" s="108"/>
      <c r="P41" s="108"/>
      <c r="Q41" s="108"/>
      <c r="R41" s="108"/>
      <c r="S41" s="109"/>
      <c r="T41" s="110"/>
      <c r="U41" s="109"/>
      <c r="V41" s="109"/>
      <c r="W41" s="109"/>
      <c r="X41" s="109"/>
      <c r="Y41" s="109"/>
      <c r="Z41" s="109"/>
      <c r="AA41" s="109"/>
      <c r="AB41" s="109"/>
      <c r="AC41" s="109"/>
      <c r="AD41" s="109"/>
      <c r="AE41" s="109"/>
      <c r="AF41" s="109"/>
      <c r="AG41" s="109"/>
      <c r="AH41" s="109"/>
      <c r="AI41" s="109"/>
      <c r="AJ41" s="109"/>
    </row>
    <row r="42" spans="1:36" s="17" customFormat="1" x14ac:dyDescent="0.2">
      <c r="I42" s="93"/>
      <c r="T42" s="78"/>
    </row>
    <row r="43" spans="1:36" ht="15" x14ac:dyDescent="0.25">
      <c r="B43" s="21" t="s">
        <v>2</v>
      </c>
      <c r="C43" s="4" t="s">
        <v>108</v>
      </c>
      <c r="I43" s="93"/>
      <c r="J43" s="50" t="s">
        <v>69</v>
      </c>
      <c r="K43" s="6"/>
      <c r="M43" s="6" t="s">
        <v>107</v>
      </c>
    </row>
    <row r="44" spans="1:36" ht="9" customHeight="1" x14ac:dyDescent="0.25">
      <c r="B44" s="41"/>
      <c r="C44" s="10"/>
      <c r="I44" s="93"/>
    </row>
    <row r="45" spans="1:36" ht="15" x14ac:dyDescent="0.25">
      <c r="A45" s="4" t="s">
        <v>136</v>
      </c>
      <c r="B45" s="7"/>
      <c r="C45" s="8"/>
      <c r="D45" s="8"/>
      <c r="E45" s="9"/>
      <c r="F45" s="6"/>
      <c r="G45" s="6"/>
      <c r="H45" s="6"/>
      <c r="I45" s="93"/>
      <c r="J45" s="118" t="s">
        <v>101</v>
      </c>
      <c r="K45" s="118"/>
      <c r="L45" s="50" t="s">
        <v>73</v>
      </c>
      <c r="M45" s="50" t="s">
        <v>68</v>
      </c>
      <c r="N45" s="50" t="s">
        <v>68</v>
      </c>
      <c r="O45" s="50" t="s">
        <v>68</v>
      </c>
      <c r="P45" s="6" t="s">
        <v>68</v>
      </c>
      <c r="Q45" s="6"/>
      <c r="R45" s="6"/>
      <c r="U45" s="37"/>
      <c r="V45" s="37"/>
      <c r="W45" s="37"/>
      <c r="X45" s="37"/>
      <c r="Y45" s="37"/>
      <c r="Z45" s="37"/>
      <c r="AA45" s="37"/>
      <c r="AB45" s="37"/>
      <c r="AC45" s="37"/>
      <c r="AD45" s="37"/>
      <c r="AE45" s="37"/>
      <c r="AF45" s="37"/>
      <c r="AG45" s="37"/>
      <c r="AH45" s="37"/>
      <c r="AI45" s="37"/>
      <c r="AJ45" s="37"/>
    </row>
    <row r="46" spans="1:36" x14ac:dyDescent="0.2">
      <c r="A46" s="6"/>
      <c r="B46" s="100" t="s">
        <v>3</v>
      </c>
      <c r="C46" s="61" t="s">
        <v>152</v>
      </c>
      <c r="D46" s="100" t="s">
        <v>4</v>
      </c>
      <c r="E46" s="100" t="s">
        <v>5</v>
      </c>
      <c r="F46" s="100" t="s">
        <v>17</v>
      </c>
      <c r="G46" s="100" t="s">
        <v>6</v>
      </c>
      <c r="H46" s="100" t="s">
        <v>25</v>
      </c>
      <c r="I46" s="94" t="s">
        <v>129</v>
      </c>
      <c r="J46" s="100" t="s">
        <v>63</v>
      </c>
      <c r="K46" s="100" t="s">
        <v>62</v>
      </c>
      <c r="L46" s="100" t="s">
        <v>71</v>
      </c>
      <c r="M46" s="100" t="s">
        <v>70</v>
      </c>
      <c r="N46" s="100" t="s">
        <v>64</v>
      </c>
      <c r="O46" s="100" t="s">
        <v>72</v>
      </c>
      <c r="P46" s="61" t="s">
        <v>79</v>
      </c>
      <c r="Q46" s="61" t="s">
        <v>97</v>
      </c>
      <c r="R46" s="61" t="s">
        <v>98</v>
      </c>
      <c r="S46" s="37"/>
      <c r="T46" s="40"/>
      <c r="U46" s="37"/>
      <c r="V46" s="37"/>
      <c r="W46" s="37"/>
      <c r="X46" s="37"/>
      <c r="Y46" s="37"/>
      <c r="Z46" s="37"/>
      <c r="AA46" s="37"/>
      <c r="AB46" s="37"/>
      <c r="AC46" s="37"/>
      <c r="AD46" s="37"/>
      <c r="AE46" s="37"/>
      <c r="AF46" s="37"/>
      <c r="AG46" s="37"/>
      <c r="AH46" s="37"/>
      <c r="AI46" s="37"/>
      <c r="AJ46" s="37"/>
    </row>
    <row r="47" spans="1:36" x14ac:dyDescent="0.2">
      <c r="B47" s="102"/>
      <c r="C47" s="102"/>
      <c r="D47" s="102"/>
      <c r="E47" s="102"/>
      <c r="F47" s="102"/>
      <c r="G47" s="102"/>
      <c r="H47" s="102"/>
      <c r="I47" s="95"/>
      <c r="J47" s="62" t="s">
        <v>65</v>
      </c>
      <c r="K47" s="62"/>
      <c r="L47" s="62" t="s">
        <v>65</v>
      </c>
      <c r="M47" s="54" t="str">
        <f>IF(OR(LEFT(LOWER(C47),1)="n",J47="x",K47="x"),"","x")</f>
        <v/>
      </c>
      <c r="N47" s="54" t="str">
        <f>IF(AND(M47&lt;&gt;"",H47&gt;G47),"x","")</f>
        <v/>
      </c>
      <c r="O47" s="54" t="str">
        <f>IF(AND(L47="x",M47="",J47="x"),"x","")</f>
        <v>x</v>
      </c>
      <c r="P47" s="54" t="str">
        <f>IF(AND(L47="x",M47="",K47="x"),"x","")</f>
        <v/>
      </c>
      <c r="Q47" s="54">
        <f>IF(AND(J47="x",L47="x"),G47,)</f>
        <v>0</v>
      </c>
      <c r="R47" s="54">
        <f>IF(AND(K47="x",L47="x"),G47,)</f>
        <v>0</v>
      </c>
      <c r="S47" s="37"/>
      <c r="T47" s="52"/>
      <c r="U47" s="37"/>
      <c r="V47" s="37"/>
      <c r="W47" s="37"/>
      <c r="X47" s="37"/>
      <c r="Y47" s="37"/>
      <c r="Z47" s="37"/>
      <c r="AA47" s="37"/>
      <c r="AB47" s="37"/>
      <c r="AC47" s="37"/>
      <c r="AD47" s="37"/>
      <c r="AE47" s="37"/>
      <c r="AF47" s="37"/>
      <c r="AG47" s="37"/>
      <c r="AH47" s="37"/>
      <c r="AI47" s="37"/>
      <c r="AJ47" s="37"/>
    </row>
    <row r="48" spans="1:36" x14ac:dyDescent="0.2">
      <c r="B48" s="104"/>
      <c r="C48" s="104"/>
      <c r="D48" s="104"/>
      <c r="E48" s="104"/>
      <c r="F48" s="104"/>
      <c r="G48" s="104"/>
      <c r="H48" s="104"/>
      <c r="I48" s="95"/>
      <c r="J48" s="62" t="s">
        <v>65</v>
      </c>
      <c r="K48" s="62"/>
      <c r="L48" s="62" t="s">
        <v>65</v>
      </c>
      <c r="M48" s="54" t="str">
        <f t="shared" ref="M48:M49" si="6">IF(OR(LEFT(LOWER(C48),1)="n",J48="x",K48="x"),"","x")</f>
        <v/>
      </c>
      <c r="N48" s="54" t="str">
        <f t="shared" ref="N48:N49" si="7">IF(AND(M48&lt;&gt;"",H48&gt;G48),"x","")</f>
        <v/>
      </c>
      <c r="O48" s="54" t="str">
        <f t="shared" ref="O48:O49" si="8">IF(AND(L48="x",M48="",J48="x"),"x","")</f>
        <v>x</v>
      </c>
      <c r="P48" s="54" t="str">
        <f t="shared" ref="P48:P49" si="9">IF(AND(L48="x",M48="",K48="x"),"x","")</f>
        <v/>
      </c>
      <c r="Q48" s="54">
        <f t="shared" ref="Q48:Q49" si="10">IF(AND(J48="x",L48="x"),G48,)</f>
        <v>0</v>
      </c>
      <c r="R48" s="54">
        <f t="shared" ref="R48:R49" si="11">IF(AND(K48="x",L48="x"),G48,)</f>
        <v>0</v>
      </c>
      <c r="S48" s="37"/>
      <c r="T48" s="52"/>
      <c r="U48" s="37"/>
      <c r="V48" s="37"/>
      <c r="W48" s="37"/>
      <c r="X48" s="37"/>
      <c r="Y48" s="37"/>
      <c r="Z48" s="37"/>
      <c r="AA48" s="37"/>
      <c r="AB48" s="37"/>
      <c r="AC48" s="37"/>
      <c r="AD48" s="37"/>
      <c r="AE48" s="37"/>
      <c r="AF48" s="37"/>
      <c r="AG48" s="37"/>
      <c r="AH48" s="37"/>
      <c r="AI48" s="37"/>
      <c r="AJ48" s="37"/>
    </row>
    <row r="49" spans="1:50" x14ac:dyDescent="0.2">
      <c r="B49" s="104"/>
      <c r="C49" s="104"/>
      <c r="D49" s="104"/>
      <c r="E49" s="104"/>
      <c r="F49" s="104"/>
      <c r="G49" s="104"/>
      <c r="H49" s="104"/>
      <c r="I49" s="95"/>
      <c r="J49" s="62" t="s">
        <v>65</v>
      </c>
      <c r="K49" s="62"/>
      <c r="L49" s="62" t="s">
        <v>65</v>
      </c>
      <c r="M49" s="54" t="str">
        <f t="shared" si="6"/>
        <v/>
      </c>
      <c r="N49" s="54" t="str">
        <f t="shared" si="7"/>
        <v/>
      </c>
      <c r="O49" s="54" t="str">
        <f t="shared" si="8"/>
        <v>x</v>
      </c>
      <c r="P49" s="54" t="str">
        <f t="shared" si="9"/>
        <v/>
      </c>
      <c r="Q49" s="54">
        <f t="shared" si="10"/>
        <v>0</v>
      </c>
      <c r="R49" s="54">
        <f t="shared" si="11"/>
        <v>0</v>
      </c>
      <c r="S49" s="37"/>
      <c r="T49" s="52"/>
      <c r="U49" s="37"/>
      <c r="V49" s="37"/>
      <c r="W49" s="37"/>
      <c r="X49" s="37"/>
      <c r="Y49" s="37"/>
      <c r="Z49" s="37"/>
      <c r="AA49" s="37"/>
      <c r="AB49" s="37"/>
      <c r="AC49" s="37"/>
      <c r="AD49" s="37"/>
      <c r="AE49" s="37"/>
      <c r="AF49" s="37"/>
      <c r="AG49" s="37"/>
      <c r="AH49" s="37"/>
      <c r="AI49" s="37"/>
      <c r="AJ49" s="37"/>
    </row>
    <row r="50" spans="1:50" x14ac:dyDescent="0.2">
      <c r="B50" s="102"/>
      <c r="C50" s="102"/>
      <c r="D50" s="102"/>
      <c r="E50" s="102"/>
      <c r="F50" s="53"/>
      <c r="G50" s="102"/>
      <c r="H50" s="102"/>
      <c r="I50" s="95"/>
      <c r="J50" s="63"/>
      <c r="K50" s="62"/>
      <c r="L50" s="62" t="s">
        <v>65</v>
      </c>
      <c r="M50" s="54" t="str">
        <f>IF(OR(LEFT(LOWER(C50),1)="n",J50="x",K50="x"),"","x")</f>
        <v>x</v>
      </c>
      <c r="N50" s="54" t="str">
        <f>IF(AND(M50&lt;&gt;"",H50&gt;G50),"x","")</f>
        <v/>
      </c>
      <c r="O50" s="54" t="str">
        <f>IF(AND(L50="x",M50="",J50="x"),"x","")</f>
        <v/>
      </c>
      <c r="P50" s="54" t="str">
        <f>IF(AND(L50="x",M50="",K50="x"),"x","")</f>
        <v/>
      </c>
      <c r="Q50" s="54">
        <f>IF(AND(J50="x",L50="x"),G50,)</f>
        <v>0</v>
      </c>
      <c r="R50" s="54">
        <f>IF(AND(K50="x",L50="x"),G50,)</f>
        <v>0</v>
      </c>
      <c r="S50" s="37"/>
      <c r="T50" s="52"/>
      <c r="U50" s="37"/>
      <c r="V50" s="37"/>
      <c r="W50" s="37"/>
      <c r="X50" s="37"/>
      <c r="Y50" s="37"/>
      <c r="Z50" s="37"/>
      <c r="AA50" s="37"/>
      <c r="AB50" s="37"/>
      <c r="AC50" s="37"/>
      <c r="AD50" s="37"/>
      <c r="AE50" s="37"/>
      <c r="AF50" s="37"/>
      <c r="AG50" s="37"/>
      <c r="AH50" s="37"/>
      <c r="AI50" s="37"/>
      <c r="AJ50" s="37"/>
    </row>
    <row r="51" spans="1:50" x14ac:dyDescent="0.2">
      <c r="B51" s="102"/>
      <c r="C51" s="102"/>
      <c r="D51" s="102"/>
      <c r="E51" s="102"/>
      <c r="F51" s="102"/>
      <c r="G51" s="102"/>
      <c r="H51" s="102"/>
      <c r="I51" s="95"/>
      <c r="J51" s="62"/>
      <c r="K51" s="62" t="s">
        <v>65</v>
      </c>
      <c r="L51" s="62" t="s">
        <v>65</v>
      </c>
      <c r="M51" s="54" t="str">
        <f>IF(OR(LEFT(LOWER(C51),1)="n",J51="x",K51="x"),"","x")</f>
        <v/>
      </c>
      <c r="N51" s="54" t="str">
        <f>IF(AND(M51&lt;&gt;"",H51&gt;G51),"x","")</f>
        <v/>
      </c>
      <c r="O51" s="54" t="str">
        <f>IF(AND(L51="x",M51="",J51="x"),"x","")</f>
        <v/>
      </c>
      <c r="P51" s="54" t="str">
        <f>IF(AND(L51="x",M51="",K51="x"),"x","")</f>
        <v>x</v>
      </c>
      <c r="Q51" s="54">
        <f>IF(AND(J51="x",L51="x"),G51,)</f>
        <v>0</v>
      </c>
      <c r="R51" s="54">
        <f>IF(AND(K51="x",L51="x"),G51,)</f>
        <v>0</v>
      </c>
      <c r="S51" s="37"/>
      <c r="T51" s="52"/>
      <c r="U51" s="37"/>
      <c r="V51" s="37"/>
      <c r="W51" s="37"/>
      <c r="X51" s="37"/>
      <c r="Y51" s="37"/>
      <c r="Z51" s="37"/>
      <c r="AA51" s="37"/>
      <c r="AB51" s="37"/>
      <c r="AC51" s="37"/>
      <c r="AD51" s="37"/>
      <c r="AE51" s="37"/>
      <c r="AF51" s="37"/>
      <c r="AG51" s="37"/>
      <c r="AH51" s="37"/>
      <c r="AI51" s="37"/>
      <c r="AJ51" s="37"/>
    </row>
    <row r="52" spans="1:50" x14ac:dyDescent="0.2">
      <c r="B52" s="53"/>
      <c r="C52" s="102"/>
      <c r="D52" s="102"/>
      <c r="E52" s="102"/>
      <c r="F52" s="53"/>
      <c r="G52" s="102"/>
      <c r="H52" s="75"/>
      <c r="I52" s="96"/>
      <c r="J52" s="62"/>
      <c r="K52" s="63" t="s">
        <v>65</v>
      </c>
      <c r="L52" s="62" t="s">
        <v>65</v>
      </c>
      <c r="M52" s="54" t="str">
        <f>IF(OR(LEFT(LOWER(C52),1)="n",J52="x",K52="x"),"","x")</f>
        <v/>
      </c>
      <c r="N52" s="54" t="str">
        <f>IF(AND(M52&lt;&gt;"",H52&gt;G52),"x","")</f>
        <v/>
      </c>
      <c r="O52" s="54" t="str">
        <f>IF(AND(L52="x",M52="",J52="x"),"x","")</f>
        <v/>
      </c>
      <c r="P52" s="54" t="str">
        <f>IF(AND(L52="x",M52="",K52="x"),"x","")</f>
        <v>x</v>
      </c>
      <c r="Q52" s="54">
        <f>IF(AND(J52="x",L52="x"),G52,)</f>
        <v>0</v>
      </c>
      <c r="R52" s="54">
        <f>IF(AND(K52="x",L52="x"),G52,)</f>
        <v>0</v>
      </c>
      <c r="S52" s="37"/>
      <c r="T52" s="40"/>
      <c r="U52" s="37"/>
      <c r="V52" s="37"/>
      <c r="W52" s="37"/>
      <c r="X52" s="37"/>
      <c r="Y52" s="37"/>
      <c r="Z52" s="37"/>
      <c r="AA52" s="37"/>
      <c r="AB52" s="37"/>
      <c r="AC52" s="37"/>
      <c r="AD52" s="37"/>
      <c r="AE52" s="37"/>
      <c r="AF52" s="37"/>
      <c r="AG52" s="37"/>
      <c r="AH52" s="37"/>
      <c r="AI52" s="37"/>
      <c r="AJ52" s="37"/>
    </row>
    <row r="53" spans="1:50" x14ac:dyDescent="0.2">
      <c r="A53" s="6"/>
      <c r="B53" s="102"/>
      <c r="C53" s="31"/>
      <c r="D53" s="102"/>
      <c r="E53" s="102"/>
      <c r="F53" s="102"/>
      <c r="G53" s="102"/>
      <c r="H53" s="102"/>
      <c r="I53" s="95"/>
      <c r="J53" s="64"/>
      <c r="K53" s="65" t="s">
        <v>65</v>
      </c>
      <c r="L53" s="64" t="s">
        <v>65</v>
      </c>
      <c r="M53" s="54" t="str">
        <f>IF(OR(LEFT(LOWER(C53),1)="n",J53="x",K53="x"),"","x")</f>
        <v/>
      </c>
      <c r="N53" s="54" t="str">
        <f>IF(AND(M53&lt;&gt;"",H53&gt;G53),"x","")</f>
        <v/>
      </c>
      <c r="O53" s="54" t="str">
        <f>IF(AND(L53="x",M53="",J53="x"),"x","")</f>
        <v/>
      </c>
      <c r="P53" s="54" t="str">
        <f>IF(AND(L53="x",M53="",K53="x"),"x","")</f>
        <v>x</v>
      </c>
      <c r="Q53" s="54">
        <f>IF(AND(J53="x",L53="x"),G53,)</f>
        <v>0</v>
      </c>
      <c r="R53" s="54">
        <f>IF(AND(K53="x",L53="x"),G53,)</f>
        <v>0</v>
      </c>
      <c r="S53" s="37"/>
      <c r="T53" s="40"/>
      <c r="U53" s="37"/>
      <c r="V53" s="37"/>
      <c r="W53" s="37"/>
      <c r="X53" s="37"/>
      <c r="Y53" s="37"/>
      <c r="Z53" s="37"/>
      <c r="AA53" s="37"/>
      <c r="AB53" s="37"/>
      <c r="AC53" s="37"/>
      <c r="AD53" s="37"/>
      <c r="AE53" s="37"/>
      <c r="AF53" s="37"/>
      <c r="AG53" s="37"/>
      <c r="AH53" s="37"/>
      <c r="AI53" s="37"/>
      <c r="AJ53" s="37"/>
    </row>
    <row r="54" spans="1:50" s="17" customFormat="1" x14ac:dyDescent="0.2">
      <c r="A54" s="16"/>
      <c r="B54" s="16"/>
      <c r="C54" s="16"/>
      <c r="D54" s="16"/>
      <c r="E54" s="16"/>
      <c r="F54" s="16"/>
      <c r="G54" s="61" t="s">
        <v>93</v>
      </c>
      <c r="H54" s="61" t="s">
        <v>92</v>
      </c>
      <c r="I54" s="93"/>
      <c r="J54" s="23"/>
      <c r="K54" s="23"/>
      <c r="L54" s="23"/>
      <c r="M54" s="16"/>
      <c r="N54" s="16"/>
      <c r="O54" s="16"/>
      <c r="P54" s="16"/>
      <c r="Q54" s="16"/>
      <c r="R54" s="16"/>
      <c r="S54" s="37"/>
      <c r="T54" s="40"/>
      <c r="U54" s="37"/>
      <c r="V54" s="37"/>
      <c r="W54" s="37"/>
      <c r="X54" s="37"/>
      <c r="Y54" s="37"/>
      <c r="Z54" s="37"/>
      <c r="AA54" s="37"/>
      <c r="AB54" s="37"/>
      <c r="AC54" s="37"/>
      <c r="AD54" s="37"/>
      <c r="AE54" s="37"/>
      <c r="AF54" s="37"/>
      <c r="AG54" s="37"/>
      <c r="AH54" s="37"/>
      <c r="AI54" s="37"/>
      <c r="AJ54" s="37"/>
      <c r="AK54" s="35"/>
      <c r="AL54" s="35"/>
      <c r="AM54" s="35"/>
      <c r="AN54" s="35"/>
      <c r="AO54" s="35"/>
      <c r="AP54" s="35"/>
      <c r="AQ54" s="35"/>
      <c r="AR54" s="35"/>
      <c r="AS54" s="35"/>
      <c r="AT54" s="35"/>
      <c r="AU54" s="35"/>
      <c r="AV54" s="35"/>
      <c r="AW54" s="35"/>
      <c r="AX54" s="35"/>
    </row>
    <row r="55" spans="1:50" s="17" customFormat="1" x14ac:dyDescent="0.2">
      <c r="A55" s="16"/>
      <c r="B55" s="16"/>
      <c r="C55" s="16"/>
      <c r="D55" s="16"/>
      <c r="E55" s="58"/>
      <c r="F55" s="58" t="s">
        <v>76</v>
      </c>
      <c r="G55" s="59">
        <f>SUMIF(M47:M53,"x",H47:H53)</f>
        <v>0</v>
      </c>
      <c r="H55" s="59">
        <f>SUMIFS(H47:H53,L47:L53,"x",M47:M53,"x")</f>
        <v>0</v>
      </c>
      <c r="I55" s="94"/>
      <c r="J55" s="23"/>
      <c r="K55" s="23"/>
      <c r="L55" s="23"/>
      <c r="N55" s="66" t="s">
        <v>80</v>
      </c>
      <c r="O55" s="16"/>
      <c r="P55" s="16"/>
      <c r="Q55" s="66" t="s">
        <v>99</v>
      </c>
      <c r="R55" s="16"/>
      <c r="S55" s="37"/>
      <c r="T55" s="40"/>
      <c r="U55" s="37"/>
      <c r="V55" s="37"/>
      <c r="W55" s="37"/>
      <c r="X55" s="37"/>
      <c r="Y55" s="37"/>
      <c r="Z55" s="37"/>
      <c r="AA55" s="37"/>
      <c r="AB55" s="37"/>
      <c r="AC55" s="37"/>
      <c r="AD55" s="37"/>
      <c r="AE55" s="37"/>
      <c r="AF55" s="37"/>
      <c r="AG55" s="37"/>
      <c r="AH55" s="37"/>
      <c r="AI55" s="37"/>
      <c r="AJ55" s="37"/>
      <c r="AK55" s="35"/>
      <c r="AL55" s="35"/>
      <c r="AM55" s="35"/>
      <c r="AN55" s="35"/>
      <c r="AO55" s="35"/>
      <c r="AP55" s="35"/>
      <c r="AQ55" s="35"/>
      <c r="AR55" s="35"/>
      <c r="AS55" s="35"/>
      <c r="AT55" s="35"/>
      <c r="AU55" s="35"/>
      <c r="AV55" s="35"/>
      <c r="AW55" s="35"/>
      <c r="AX55" s="35"/>
    </row>
    <row r="56" spans="1:50" s="17" customFormat="1" x14ac:dyDescent="0.2">
      <c r="A56" s="16"/>
      <c r="B56" s="16"/>
      <c r="C56" s="16"/>
      <c r="D56" s="16"/>
      <c r="E56" s="58"/>
      <c r="F56" s="60" t="s">
        <v>77</v>
      </c>
      <c r="G56" s="59">
        <f>SUMIF(J47:J53,"x",H47:H53)</f>
        <v>0</v>
      </c>
      <c r="H56" s="59">
        <f>SUMIF(O47:O53,"x",H47:H53)</f>
        <v>0</v>
      </c>
      <c r="I56" s="94"/>
      <c r="J56" s="23"/>
      <c r="K56" s="23"/>
      <c r="L56" s="23"/>
      <c r="M56" s="16"/>
      <c r="N56" s="16" t="str">
        <f>IF(COUNTIF(N47:N53,"x")&gt;0,"x","")</f>
        <v/>
      </c>
      <c r="O56" s="16"/>
      <c r="P56" s="16"/>
      <c r="Q56" s="16">
        <f>MAX(Q47:Q53)</f>
        <v>0</v>
      </c>
      <c r="R56" s="16"/>
      <c r="S56" s="37"/>
      <c r="T56" s="40"/>
      <c r="U56" s="37"/>
      <c r="V56" s="37"/>
      <c r="W56" s="37"/>
      <c r="X56" s="37"/>
      <c r="Y56" s="37"/>
      <c r="Z56" s="37"/>
      <c r="AA56" s="37"/>
      <c r="AB56" s="37"/>
      <c r="AC56" s="37"/>
      <c r="AD56" s="37"/>
      <c r="AE56" s="37"/>
      <c r="AF56" s="37"/>
      <c r="AG56" s="37"/>
      <c r="AH56" s="37"/>
      <c r="AI56" s="37"/>
      <c r="AJ56" s="37"/>
      <c r="AK56" s="35"/>
      <c r="AL56" s="35"/>
      <c r="AM56" s="35"/>
      <c r="AN56" s="35"/>
      <c r="AO56" s="35"/>
      <c r="AP56" s="35"/>
      <c r="AQ56" s="35"/>
      <c r="AR56" s="35"/>
      <c r="AS56" s="35"/>
      <c r="AT56" s="35"/>
      <c r="AU56" s="35"/>
      <c r="AV56" s="35"/>
      <c r="AW56" s="35"/>
      <c r="AX56" s="35"/>
    </row>
    <row r="57" spans="1:50" s="17" customFormat="1" x14ac:dyDescent="0.2">
      <c r="A57" s="16"/>
      <c r="B57" s="16"/>
      <c r="C57" s="16"/>
      <c r="D57" s="16"/>
      <c r="E57" s="58"/>
      <c r="F57" s="60" t="s">
        <v>78</v>
      </c>
      <c r="G57" s="59">
        <f>SUMIF(K47:K53,"x",H47:H53)</f>
        <v>0</v>
      </c>
      <c r="H57" s="59">
        <f>SUMIF(P47:P53,"x",H47:H53)</f>
        <v>0</v>
      </c>
      <c r="I57" s="94"/>
      <c r="J57" s="23"/>
      <c r="K57" s="23"/>
      <c r="L57" s="23"/>
      <c r="M57" s="16"/>
      <c r="N57" s="66" t="s">
        <v>82</v>
      </c>
      <c r="O57" s="16"/>
      <c r="P57" s="16"/>
      <c r="Q57" s="71" t="s">
        <v>100</v>
      </c>
      <c r="R57" s="16"/>
      <c r="S57" s="37"/>
      <c r="T57" s="40"/>
      <c r="U57" s="37"/>
      <c r="V57" s="37"/>
      <c r="W57" s="37"/>
      <c r="X57" s="37"/>
      <c r="Y57" s="37"/>
      <c r="Z57" s="37"/>
      <c r="AA57" s="37"/>
      <c r="AB57" s="37"/>
      <c r="AC57" s="37"/>
      <c r="AD57" s="37"/>
      <c r="AE57" s="37"/>
      <c r="AF57" s="37"/>
      <c r="AG57" s="37"/>
      <c r="AH57" s="37"/>
      <c r="AI57" s="37"/>
      <c r="AJ57" s="37"/>
      <c r="AK57" s="35"/>
      <c r="AL57" s="35"/>
      <c r="AM57" s="35"/>
      <c r="AN57" s="35"/>
      <c r="AO57" s="35"/>
      <c r="AP57" s="35"/>
      <c r="AQ57" s="35"/>
      <c r="AR57" s="35"/>
      <c r="AS57" s="35"/>
      <c r="AT57" s="35"/>
      <c r="AU57" s="35"/>
      <c r="AV57" s="35"/>
      <c r="AW57" s="35"/>
      <c r="AX57" s="35"/>
    </row>
    <row r="58" spans="1:50" s="17" customFormat="1" x14ac:dyDescent="0.2">
      <c r="A58" s="16"/>
      <c r="B58" s="16"/>
      <c r="C58" s="16"/>
      <c r="D58" s="16"/>
      <c r="E58" s="60"/>
      <c r="F58" s="60" t="s">
        <v>81</v>
      </c>
      <c r="G58" s="59">
        <f>SUM(H47:H53)</f>
        <v>0</v>
      </c>
      <c r="H58" s="59">
        <f>SUMIF(L47:L53,"x",H47:H53)</f>
        <v>0</v>
      </c>
      <c r="I58" s="94"/>
      <c r="J58" s="23"/>
      <c r="K58" s="23"/>
      <c r="L58" s="23"/>
      <c r="M58" s="16">
        <f>COUNTIF(M47:M53,"x")</f>
        <v>1</v>
      </c>
      <c r="N58" s="16">
        <f>IF(M58&lt;&gt;0,SUMIF(M47:M53,"x",G47:G53)/M58,MIN(G47:G53))</f>
        <v>0</v>
      </c>
      <c r="O58" s="16"/>
      <c r="P58" s="16"/>
      <c r="Q58" s="16">
        <f>MAX(R47:R53)</f>
        <v>0</v>
      </c>
      <c r="R58" s="16"/>
      <c r="S58" s="37"/>
      <c r="T58" s="40"/>
      <c r="U58" s="37"/>
      <c r="V58" s="37"/>
      <c r="W58" s="37"/>
      <c r="X58" s="37"/>
      <c r="Y58" s="37"/>
      <c r="Z58" s="37"/>
      <c r="AA58" s="37"/>
      <c r="AB58" s="37"/>
      <c r="AC58" s="37"/>
      <c r="AD58" s="37"/>
      <c r="AE58" s="37"/>
      <c r="AF58" s="37"/>
      <c r="AG58" s="37"/>
      <c r="AH58" s="37"/>
      <c r="AI58" s="37"/>
      <c r="AJ58" s="37"/>
      <c r="AK58" s="35"/>
      <c r="AL58" s="35"/>
      <c r="AM58" s="35"/>
      <c r="AN58" s="35"/>
      <c r="AO58" s="35"/>
      <c r="AP58" s="35"/>
      <c r="AQ58" s="35"/>
      <c r="AR58" s="35"/>
      <c r="AS58" s="35"/>
      <c r="AT58" s="35"/>
      <c r="AU58" s="35"/>
      <c r="AV58" s="35"/>
      <c r="AW58" s="35"/>
      <c r="AX58" s="35"/>
    </row>
    <row r="59" spans="1:50" ht="15" x14ac:dyDescent="0.25">
      <c r="A59" s="4" t="s">
        <v>28</v>
      </c>
      <c r="I59" s="93"/>
      <c r="S59" s="37"/>
      <c r="T59" s="40"/>
      <c r="U59" s="37"/>
      <c r="V59" s="37"/>
      <c r="W59" s="37"/>
      <c r="X59" s="37"/>
      <c r="Y59" s="37"/>
      <c r="Z59" s="37"/>
      <c r="AA59" s="37"/>
      <c r="AB59" s="37"/>
      <c r="AC59" s="37"/>
      <c r="AD59" s="37"/>
      <c r="AE59" s="37"/>
      <c r="AF59" s="37"/>
      <c r="AG59" s="37"/>
      <c r="AH59" s="37"/>
      <c r="AI59" s="37"/>
      <c r="AJ59" s="37"/>
    </row>
    <row r="60" spans="1:50" x14ac:dyDescent="0.2">
      <c r="A60" s="6" t="s">
        <v>18</v>
      </c>
      <c r="B60" s="6"/>
      <c r="C60" s="100" t="s">
        <v>9</v>
      </c>
      <c r="D60" s="100" t="s">
        <v>61</v>
      </c>
      <c r="E60" s="100" t="s">
        <v>32</v>
      </c>
      <c r="F60" s="61" t="s">
        <v>162</v>
      </c>
      <c r="G60" s="100" t="s">
        <v>14</v>
      </c>
      <c r="H60" s="100" t="s">
        <v>31</v>
      </c>
      <c r="I60" s="94"/>
      <c r="J60" s="100"/>
      <c r="K60" s="100"/>
      <c r="L60" s="100"/>
      <c r="M60" s="100"/>
      <c r="N60" s="100"/>
      <c r="O60" s="100"/>
      <c r="P60" s="100"/>
      <c r="Q60" s="100"/>
      <c r="R60" s="100"/>
      <c r="S60" s="37"/>
      <c r="T60" s="40"/>
      <c r="U60" s="37"/>
      <c r="V60" s="37"/>
      <c r="W60" s="37"/>
      <c r="X60" s="37"/>
      <c r="Y60" s="37"/>
      <c r="Z60" s="37"/>
      <c r="AA60" s="37"/>
      <c r="AB60" s="37"/>
      <c r="AC60" s="37"/>
      <c r="AD60" s="37"/>
      <c r="AE60" s="37"/>
      <c r="AF60" s="37"/>
      <c r="AG60" s="37"/>
      <c r="AH60" s="37"/>
      <c r="AI60" s="37"/>
      <c r="AJ60" s="37"/>
    </row>
    <row r="61" spans="1:50" x14ac:dyDescent="0.2">
      <c r="B61" s="6"/>
      <c r="C61" s="102"/>
      <c r="D61" s="102"/>
      <c r="E61" s="102"/>
      <c r="F61" s="102"/>
      <c r="G61" s="27"/>
      <c r="H61" s="85"/>
      <c r="I61" s="94"/>
      <c r="J61" s="28"/>
      <c r="K61" s="28"/>
      <c r="L61" s="28"/>
      <c r="M61" s="28"/>
      <c r="N61" s="28"/>
      <c r="O61" s="28"/>
      <c r="P61" s="28"/>
      <c r="Q61" s="28"/>
      <c r="R61" s="28"/>
      <c r="S61" s="37"/>
      <c r="T61" s="40"/>
      <c r="U61" s="37"/>
      <c r="V61" s="37"/>
      <c r="W61" s="37"/>
      <c r="X61" s="37"/>
      <c r="Y61" s="37"/>
      <c r="Z61" s="37"/>
      <c r="AA61" s="37"/>
      <c r="AB61" s="37"/>
      <c r="AC61" s="37"/>
      <c r="AD61" s="37"/>
      <c r="AE61" s="37"/>
      <c r="AF61" s="37"/>
      <c r="AG61" s="37"/>
      <c r="AH61" s="37"/>
      <c r="AI61" s="37"/>
      <c r="AJ61" s="37"/>
    </row>
    <row r="62" spans="1:50" x14ac:dyDescent="0.2">
      <c r="I62" s="93"/>
      <c r="S62" s="37"/>
      <c r="T62" s="40"/>
      <c r="U62" s="37"/>
      <c r="V62" s="37"/>
      <c r="W62" s="37"/>
      <c r="X62" s="37"/>
      <c r="Y62" s="37"/>
      <c r="Z62" s="37"/>
      <c r="AA62" s="37"/>
      <c r="AB62" s="37"/>
      <c r="AC62" s="37"/>
      <c r="AD62" s="37"/>
      <c r="AE62" s="37"/>
      <c r="AF62" s="37"/>
      <c r="AG62" s="37"/>
      <c r="AH62" s="37"/>
      <c r="AI62" s="37"/>
      <c r="AJ62" s="37"/>
    </row>
    <row r="63" spans="1:50" x14ac:dyDescent="0.2">
      <c r="A63" s="6" t="s">
        <v>13</v>
      </c>
      <c r="B63" s="6"/>
      <c r="D63" s="118" t="s">
        <v>33</v>
      </c>
      <c r="E63" s="118"/>
      <c r="F63" s="118" t="s">
        <v>19</v>
      </c>
      <c r="G63" s="118"/>
      <c r="H63" s="100" t="s">
        <v>59</v>
      </c>
      <c r="I63" s="94"/>
      <c r="J63" s="100"/>
      <c r="K63" s="100"/>
      <c r="L63" s="100"/>
      <c r="M63" s="61" t="s">
        <v>83</v>
      </c>
      <c r="N63" s="100"/>
      <c r="O63" s="100"/>
      <c r="P63" s="100"/>
      <c r="Q63" s="100"/>
      <c r="R63" s="100"/>
      <c r="S63" s="37"/>
      <c r="T63" s="40"/>
      <c r="U63" s="37"/>
      <c r="V63" s="37"/>
      <c r="W63" s="37"/>
      <c r="X63" s="37"/>
      <c r="Y63" s="37"/>
      <c r="Z63" s="37"/>
      <c r="AA63" s="37"/>
      <c r="AB63" s="37"/>
      <c r="AC63" s="37"/>
      <c r="AD63" s="37"/>
      <c r="AE63" s="37"/>
      <c r="AF63" s="37"/>
      <c r="AG63" s="37"/>
      <c r="AH63" s="37"/>
      <c r="AI63" s="37"/>
      <c r="AJ63" s="37"/>
    </row>
    <row r="64" spans="1:50" x14ac:dyDescent="0.2">
      <c r="A64" s="6"/>
      <c r="B64" s="6"/>
      <c r="D64" s="116"/>
      <c r="E64" s="116"/>
      <c r="F64" s="116"/>
      <c r="G64" s="116"/>
      <c r="H64" s="28"/>
      <c r="I64" s="94"/>
      <c r="J64" s="28"/>
      <c r="K64" s="28"/>
      <c r="L64" s="28"/>
      <c r="M64" s="67">
        <f>COUNTIF(F47:F53,"Ja")</f>
        <v>0</v>
      </c>
      <c r="N64" s="67"/>
      <c r="O64" s="67"/>
      <c r="P64" s="67"/>
      <c r="Q64" s="67"/>
      <c r="R64" s="67"/>
      <c r="S64" s="37"/>
      <c r="T64" s="40"/>
      <c r="U64" s="37"/>
      <c r="V64" s="37"/>
      <c r="W64" s="37"/>
      <c r="X64" s="37"/>
      <c r="Y64" s="37"/>
      <c r="Z64" s="37"/>
      <c r="AA64" s="37"/>
      <c r="AB64" s="37"/>
      <c r="AC64" s="37"/>
      <c r="AD64" s="37"/>
      <c r="AE64" s="37"/>
      <c r="AF64" s="37"/>
      <c r="AG64" s="37"/>
      <c r="AH64" s="37"/>
      <c r="AI64" s="37"/>
      <c r="AJ64" s="37"/>
    </row>
    <row r="65" spans="1:50" x14ac:dyDescent="0.2">
      <c r="A65" s="6"/>
      <c r="B65" s="6"/>
      <c r="C65" s="6"/>
      <c r="D65" s="6"/>
      <c r="E65" s="6"/>
      <c r="F65" s="6"/>
      <c r="G65" s="6"/>
      <c r="H65" s="6"/>
      <c r="I65" s="93"/>
      <c r="J65" s="6"/>
      <c r="K65" s="6"/>
      <c r="L65" s="6"/>
      <c r="M65" s="6"/>
      <c r="N65" s="6"/>
      <c r="O65" s="6"/>
      <c r="P65" s="6"/>
      <c r="Q65" s="6"/>
      <c r="R65" s="6"/>
      <c r="S65" s="37"/>
      <c r="T65" s="40"/>
      <c r="U65" s="37"/>
      <c r="V65" s="37"/>
      <c r="W65" s="37"/>
      <c r="X65" s="37"/>
      <c r="Y65" s="37"/>
      <c r="Z65" s="37"/>
      <c r="AA65" s="37"/>
      <c r="AB65" s="37"/>
      <c r="AC65" s="37"/>
      <c r="AD65" s="37"/>
      <c r="AE65" s="37"/>
      <c r="AF65" s="37"/>
      <c r="AG65" s="37"/>
      <c r="AH65" s="37"/>
      <c r="AI65" s="37"/>
      <c r="AJ65" s="37"/>
    </row>
    <row r="66" spans="1:50" x14ac:dyDescent="0.2">
      <c r="A66" s="6" t="s">
        <v>95</v>
      </c>
      <c r="B66" s="100" t="s">
        <v>24</v>
      </c>
      <c r="C66" s="100" t="s">
        <v>21</v>
      </c>
      <c r="D66" s="100" t="s">
        <v>37</v>
      </c>
      <c r="E66" s="118" t="s">
        <v>23</v>
      </c>
      <c r="F66" s="118"/>
      <c r="G66" s="100" t="s">
        <v>35</v>
      </c>
      <c r="H66" s="100" t="s">
        <v>34</v>
      </c>
      <c r="I66" s="94"/>
      <c r="J66" s="100"/>
      <c r="K66" s="100"/>
      <c r="L66" s="100"/>
      <c r="M66" s="100"/>
      <c r="N66" s="100"/>
      <c r="O66" s="100"/>
      <c r="P66" s="100"/>
      <c r="Q66" s="100"/>
      <c r="R66" s="100"/>
      <c r="S66" s="37"/>
      <c r="T66" s="40"/>
      <c r="U66" s="37"/>
      <c r="V66" s="37"/>
      <c r="W66" s="37"/>
      <c r="X66" s="37"/>
      <c r="Y66" s="37"/>
      <c r="Z66" s="37"/>
      <c r="AA66" s="37"/>
      <c r="AB66" s="37"/>
      <c r="AC66" s="37"/>
      <c r="AD66" s="37"/>
      <c r="AE66" s="37"/>
      <c r="AF66" s="37"/>
      <c r="AG66" s="37"/>
      <c r="AH66" s="37"/>
      <c r="AI66" s="37"/>
      <c r="AJ66" s="37"/>
    </row>
    <row r="67" spans="1:50" s="20" customFormat="1" x14ac:dyDescent="0.2">
      <c r="A67" s="99"/>
      <c r="B67" s="102"/>
      <c r="C67" s="99">
        <f>N58</f>
        <v>0</v>
      </c>
      <c r="D67" s="99">
        <f>D68+D69</f>
        <v>0</v>
      </c>
      <c r="E67" s="119">
        <f>MAX(40,E72,E74)</f>
        <v>100</v>
      </c>
      <c r="F67" s="119"/>
      <c r="G67" s="99">
        <f>IF(B67="Ja",D67+E67+30,D67+2*E67)</f>
        <v>200</v>
      </c>
      <c r="H67" s="13">
        <f>MAX(C67,G67)</f>
        <v>200</v>
      </c>
      <c r="I67" s="94"/>
      <c r="J67" s="13"/>
      <c r="K67" s="13"/>
      <c r="L67" s="13"/>
      <c r="M67" s="13"/>
      <c r="N67" s="13"/>
      <c r="O67" s="13"/>
      <c r="P67" s="13"/>
      <c r="Q67" s="13"/>
      <c r="R67" s="13"/>
      <c r="S67" s="38"/>
      <c r="T67" s="40"/>
      <c r="U67" s="38"/>
      <c r="V67" s="38"/>
      <c r="W67" s="38"/>
      <c r="X67" s="38"/>
      <c r="Y67" s="38"/>
      <c r="Z67" s="38"/>
      <c r="AA67" s="38"/>
      <c r="AB67" s="38"/>
      <c r="AC67" s="38"/>
      <c r="AD67" s="38"/>
      <c r="AE67" s="38"/>
      <c r="AF67" s="38"/>
      <c r="AG67" s="38"/>
      <c r="AH67" s="38"/>
      <c r="AI67" s="38"/>
      <c r="AJ67" s="38"/>
      <c r="AK67" s="39"/>
      <c r="AL67" s="39"/>
      <c r="AM67" s="39"/>
      <c r="AN67" s="39"/>
      <c r="AO67" s="39"/>
      <c r="AP67" s="39"/>
      <c r="AQ67" s="39"/>
      <c r="AR67" s="39"/>
      <c r="AS67" s="39"/>
      <c r="AT67" s="39"/>
      <c r="AU67" s="39"/>
      <c r="AV67" s="39"/>
      <c r="AW67" s="39"/>
      <c r="AX67" s="39"/>
    </row>
    <row r="68" spans="1:50" x14ac:dyDescent="0.2">
      <c r="A68" s="18"/>
      <c r="B68" s="19"/>
      <c r="C68" s="14" t="s">
        <v>36</v>
      </c>
      <c r="D68" s="102"/>
      <c r="G68" s="6"/>
      <c r="I68" s="93"/>
      <c r="S68" s="37"/>
      <c r="T68" s="40"/>
      <c r="U68" s="37"/>
      <c r="V68" s="37"/>
      <c r="W68" s="37"/>
      <c r="X68" s="37"/>
      <c r="Y68" s="37"/>
      <c r="Z68" s="37"/>
      <c r="AA68" s="37"/>
      <c r="AB68" s="37"/>
      <c r="AC68" s="37"/>
      <c r="AD68" s="37"/>
      <c r="AE68" s="37"/>
      <c r="AF68" s="37"/>
      <c r="AG68" s="37"/>
      <c r="AH68" s="37"/>
      <c r="AI68" s="37"/>
      <c r="AJ68" s="37"/>
    </row>
    <row r="69" spans="1:50" x14ac:dyDescent="0.2">
      <c r="A69" s="18"/>
      <c r="B69" s="18"/>
      <c r="C69" s="14" t="s">
        <v>22</v>
      </c>
      <c r="D69" s="102"/>
      <c r="F69" s="100"/>
      <c r="G69" s="60" t="s">
        <v>87</v>
      </c>
      <c r="H69" s="59" t="str">
        <f>IF(H58&gt;=H67,"Erfüllt","Nicht Erfüllt!")</f>
        <v>Nicht Erfüllt!</v>
      </c>
      <c r="I69" s="94"/>
      <c r="J69" s="120" t="s">
        <v>104</v>
      </c>
      <c r="K69" s="120"/>
      <c r="L69" s="120"/>
      <c r="M69" s="120"/>
      <c r="N69" s="120"/>
      <c r="O69" s="120"/>
      <c r="S69" s="37"/>
      <c r="T69" s="40"/>
      <c r="U69" s="37"/>
      <c r="V69" s="37"/>
      <c r="W69" s="37"/>
      <c r="X69" s="37"/>
      <c r="Y69" s="37"/>
      <c r="Z69" s="37"/>
      <c r="AA69" s="37"/>
      <c r="AB69" s="37"/>
      <c r="AC69" s="37"/>
      <c r="AD69" s="37"/>
      <c r="AE69" s="37"/>
      <c r="AF69" s="37"/>
      <c r="AG69" s="37"/>
      <c r="AH69" s="37"/>
      <c r="AI69" s="37"/>
      <c r="AJ69" s="37"/>
    </row>
    <row r="70" spans="1:50" s="17" customFormat="1" ht="12.75" customHeight="1" x14ac:dyDescent="0.2">
      <c r="A70" s="16"/>
      <c r="B70" s="16"/>
      <c r="C70" s="15"/>
      <c r="F70" s="100"/>
      <c r="G70" s="60" t="s">
        <v>88</v>
      </c>
      <c r="H70" s="59" t="str">
        <f>IF(H56&gt;=E67,"Erfüllt","Nicht Erfüllt!")</f>
        <v>Nicht Erfüllt!</v>
      </c>
      <c r="I70" s="94"/>
      <c r="J70" s="120"/>
      <c r="K70" s="120"/>
      <c r="L70" s="120"/>
      <c r="M70" s="120"/>
      <c r="N70" s="120"/>
      <c r="O70" s="120"/>
      <c r="S70" s="16"/>
      <c r="T70" s="68"/>
      <c r="U70" s="16"/>
      <c r="V70" s="16"/>
      <c r="W70" s="16"/>
      <c r="X70" s="16"/>
      <c r="Y70" s="16"/>
      <c r="Z70" s="16"/>
      <c r="AA70" s="16"/>
      <c r="AB70" s="16"/>
      <c r="AC70" s="16"/>
      <c r="AD70" s="16"/>
      <c r="AE70" s="16"/>
      <c r="AF70" s="16"/>
      <c r="AG70" s="16"/>
      <c r="AH70" s="16"/>
      <c r="AI70" s="16"/>
      <c r="AJ70" s="16"/>
    </row>
    <row r="71" spans="1:50" s="17" customFormat="1" x14ac:dyDescent="0.2">
      <c r="A71" s="16"/>
      <c r="B71" s="25"/>
      <c r="D71" s="14" t="s">
        <v>102</v>
      </c>
      <c r="E71" s="69" t="str">
        <f>IF(F64&lt;=1.5,"ja","nein")</f>
        <v>ja</v>
      </c>
      <c r="F71" s="100"/>
      <c r="G71" s="60" t="s">
        <v>89</v>
      </c>
      <c r="H71" s="59" t="str">
        <f>IF(B67="Ja",IF(H57&gt;=30,"Erfüllt","Nicht Erfüllt!"),IF(H57&gt;=E67,"Erfüllt","Nicht Erfüllt!"))</f>
        <v>Nicht Erfüllt!</v>
      </c>
      <c r="I71" s="94"/>
      <c r="J71" s="120"/>
      <c r="K71" s="120"/>
      <c r="L71" s="120"/>
      <c r="M71" s="120"/>
      <c r="N71" s="120"/>
      <c r="O71" s="120"/>
      <c r="S71" s="16"/>
      <c r="T71" s="68"/>
      <c r="U71" s="16"/>
      <c r="V71" s="16"/>
      <c r="W71" s="16"/>
      <c r="X71" s="16"/>
      <c r="Y71" s="16"/>
      <c r="Z71" s="16"/>
      <c r="AA71" s="16"/>
      <c r="AB71" s="16"/>
      <c r="AC71" s="16"/>
      <c r="AD71" s="16"/>
      <c r="AE71" s="16"/>
      <c r="AF71" s="16"/>
      <c r="AG71" s="16"/>
      <c r="AH71" s="16"/>
      <c r="AI71" s="16"/>
      <c r="AJ71" s="16"/>
    </row>
    <row r="72" spans="1:50" s="17" customFormat="1" x14ac:dyDescent="0.2">
      <c r="A72" s="16"/>
      <c r="D72" s="14" t="s">
        <v>84</v>
      </c>
      <c r="E72" s="69">
        <f>IF(E71="Ja",IF(B67="Ja",140,100),)</f>
        <v>100</v>
      </c>
      <c r="F72" s="100"/>
      <c r="G72" s="60" t="s">
        <v>90</v>
      </c>
      <c r="H72" s="59" t="str">
        <f>IF(AND(G56&gt;=E67,H56&gt;=E67/2),"Erfüllt","Nicht Erfüllt!")</f>
        <v>Nicht Erfüllt!</v>
      </c>
      <c r="I72" s="94"/>
      <c r="J72" s="120"/>
      <c r="K72" s="120"/>
      <c r="L72" s="120"/>
      <c r="M72" s="120"/>
      <c r="N72" s="120"/>
      <c r="O72" s="120"/>
      <c r="S72" s="16"/>
      <c r="T72" s="68"/>
      <c r="U72" s="16"/>
      <c r="V72" s="16"/>
      <c r="W72" s="16"/>
      <c r="X72" s="16"/>
      <c r="Y72" s="16"/>
      <c r="Z72" s="16"/>
      <c r="AA72" s="16"/>
      <c r="AB72" s="16"/>
      <c r="AC72" s="16"/>
      <c r="AD72" s="16"/>
      <c r="AE72" s="16"/>
      <c r="AF72" s="16"/>
      <c r="AG72" s="16"/>
      <c r="AH72" s="16"/>
      <c r="AI72" s="16"/>
      <c r="AJ72" s="16"/>
    </row>
    <row r="73" spans="1:50" s="17" customFormat="1" x14ac:dyDescent="0.2">
      <c r="A73" s="16"/>
      <c r="D73" s="14" t="s">
        <v>103</v>
      </c>
      <c r="E73" s="102" t="s">
        <v>146</v>
      </c>
      <c r="F73" s="100"/>
      <c r="G73" s="60" t="s">
        <v>91</v>
      </c>
      <c r="H73" s="59" t="str">
        <f>IF(B67="Ja",IF(AND(H57&gt;=15,G57&gt;=30),"Erfüllt","Nicht Erfüllt!"),IF(AND(G57&gt;=E67,H57&gt;=E67/2),"Erfüllt","Nicht Erfüllt!"))</f>
        <v>Nicht Erfüllt!</v>
      </c>
      <c r="I73" s="94"/>
      <c r="J73" s="120"/>
      <c r="K73" s="120"/>
      <c r="L73" s="120"/>
      <c r="M73" s="120"/>
      <c r="N73" s="120"/>
      <c r="O73" s="120"/>
      <c r="S73" s="16"/>
      <c r="T73" s="68"/>
      <c r="U73" s="16"/>
      <c r="V73" s="16"/>
      <c r="W73" s="16"/>
      <c r="X73" s="16"/>
      <c r="Y73" s="16"/>
      <c r="Z73" s="16"/>
      <c r="AA73" s="16"/>
      <c r="AB73" s="16"/>
      <c r="AC73" s="16"/>
      <c r="AD73" s="16"/>
      <c r="AE73" s="16"/>
      <c r="AF73" s="16"/>
      <c r="AG73" s="16"/>
      <c r="AH73" s="16"/>
      <c r="AI73" s="16"/>
      <c r="AJ73" s="16"/>
    </row>
    <row r="74" spans="1:50" x14ac:dyDescent="0.2">
      <c r="A74" s="17"/>
      <c r="B74" s="25"/>
      <c r="D74" s="14" t="s">
        <v>85</v>
      </c>
      <c r="E74" s="23">
        <f>IF(E73="Ja",IF(B67="Ja",100,80),0)</f>
        <v>0</v>
      </c>
      <c r="F74" s="60"/>
      <c r="G74" s="60" t="s">
        <v>94</v>
      </c>
      <c r="H74" s="70" t="str">
        <f>IF(N56="x","Ja","Nein")</f>
        <v>Nein</v>
      </c>
      <c r="I74" s="93"/>
      <c r="K74" s="6"/>
      <c r="L74" s="6"/>
      <c r="M74" s="6"/>
      <c r="N74" s="6"/>
      <c r="O74" s="6"/>
      <c r="P74" s="6"/>
      <c r="Q74" s="6"/>
      <c r="R74" s="6"/>
      <c r="S74" s="37"/>
      <c r="T74" s="40"/>
      <c r="U74" s="37"/>
      <c r="V74" s="37"/>
      <c r="W74" s="37"/>
      <c r="X74" s="37"/>
      <c r="Y74" s="37"/>
      <c r="Z74" s="37"/>
      <c r="AA74" s="37"/>
      <c r="AB74" s="37"/>
      <c r="AC74" s="37"/>
      <c r="AD74" s="37"/>
      <c r="AE74" s="37"/>
      <c r="AF74" s="37"/>
      <c r="AG74" s="37"/>
      <c r="AH74" s="37"/>
      <c r="AI74" s="37"/>
      <c r="AJ74" s="37"/>
    </row>
    <row r="75" spans="1:50" x14ac:dyDescent="0.2">
      <c r="A75" s="17"/>
      <c r="B75" s="17"/>
      <c r="C75" s="17"/>
      <c r="F75" s="60"/>
      <c r="G75" s="60" t="str">
        <f>IF(H74&lt;&gt;"ja","Vor und Nach BW FRS mit AHS und L1 vorh.","")</f>
        <v>Vor und Nach BW FRS mit AHS und L1 vorh.</v>
      </c>
      <c r="H75" s="70" t="str">
        <f>IF(H74&lt;&gt;"ja",IF(AND(Q56&gt;0,H56&gt;=Q56,Q58&gt;0,H57&gt;=Q58),"Erfüllt","Nicht erfüllt!"),"")</f>
        <v>Nicht erfüllt!</v>
      </c>
      <c r="I75" s="93"/>
      <c r="J75" s="6"/>
      <c r="K75" s="6"/>
      <c r="L75" s="6"/>
      <c r="M75" s="6"/>
      <c r="N75" s="6"/>
      <c r="O75" s="6"/>
      <c r="P75" s="6"/>
      <c r="Q75" s="6"/>
      <c r="R75" s="6"/>
      <c r="S75" s="37"/>
      <c r="T75" s="40"/>
      <c r="U75" s="37"/>
      <c r="V75" s="37"/>
      <c r="W75" s="37"/>
      <c r="X75" s="37"/>
      <c r="Y75" s="37"/>
      <c r="Z75" s="37"/>
      <c r="AA75" s="37"/>
      <c r="AB75" s="37"/>
      <c r="AC75" s="37"/>
      <c r="AD75" s="37"/>
      <c r="AE75" s="37"/>
      <c r="AF75" s="37"/>
      <c r="AG75" s="37"/>
      <c r="AH75" s="37"/>
      <c r="AI75" s="37"/>
      <c r="AJ75" s="37"/>
    </row>
    <row r="76" spans="1:50" ht="15" x14ac:dyDescent="0.25">
      <c r="A76" s="4" t="s">
        <v>38</v>
      </c>
      <c r="B76" s="6"/>
      <c r="C76" s="6"/>
      <c r="D76" s="6"/>
      <c r="F76" s="6"/>
      <c r="G76" s="6"/>
      <c r="H76" s="6"/>
      <c r="I76" s="97"/>
      <c r="S76" s="37"/>
      <c r="T76" s="40"/>
      <c r="U76" s="37"/>
      <c r="V76" s="37"/>
      <c r="W76" s="37"/>
      <c r="X76" s="37"/>
      <c r="Y76" s="37"/>
      <c r="Z76" s="37"/>
      <c r="AA76" s="37"/>
      <c r="AB76" s="37"/>
      <c r="AC76" s="37"/>
      <c r="AD76" s="37"/>
      <c r="AE76" s="37"/>
      <c r="AF76" s="37"/>
      <c r="AG76" s="37"/>
      <c r="AH76" s="37"/>
      <c r="AI76" s="37"/>
      <c r="AJ76" s="37"/>
    </row>
    <row r="77" spans="1:50" ht="23.25" customHeight="1" x14ac:dyDescent="0.2">
      <c r="B77" s="117"/>
      <c r="C77" s="117"/>
      <c r="D77" s="117"/>
      <c r="E77" s="117"/>
      <c r="F77" s="117"/>
      <c r="G77" s="117"/>
      <c r="H77" s="117"/>
      <c r="I77" s="97"/>
      <c r="J77" s="89"/>
      <c r="K77" s="89"/>
      <c r="L77" s="89"/>
      <c r="M77" s="89"/>
      <c r="N77" s="89"/>
      <c r="O77" s="89"/>
      <c r="P77" s="89"/>
      <c r="Q77" s="89"/>
      <c r="R77" s="89"/>
      <c r="S77" s="37"/>
      <c r="T77" s="40"/>
      <c r="U77" s="37"/>
      <c r="V77" s="37"/>
      <c r="W77" s="37"/>
      <c r="X77" s="37"/>
      <c r="Y77" s="37"/>
      <c r="Z77" s="37"/>
      <c r="AA77" s="37"/>
      <c r="AB77" s="37"/>
      <c r="AC77" s="37"/>
      <c r="AD77" s="37"/>
      <c r="AE77" s="37"/>
      <c r="AF77" s="37"/>
      <c r="AG77" s="37"/>
      <c r="AH77" s="37"/>
      <c r="AI77" s="37"/>
      <c r="AJ77" s="37"/>
    </row>
    <row r="78" spans="1:50" s="79" customFormat="1" ht="12.75" customHeight="1" thickBot="1" x14ac:dyDescent="0.25">
      <c r="A78" s="17"/>
      <c r="B78" s="17"/>
      <c r="C78" s="17"/>
      <c r="D78" s="17"/>
      <c r="E78" s="17"/>
      <c r="F78" s="17"/>
      <c r="G78" s="17"/>
      <c r="H78" s="17"/>
      <c r="I78" s="98"/>
      <c r="J78" s="81"/>
      <c r="K78" s="81"/>
      <c r="L78" s="81"/>
      <c r="M78" s="81"/>
      <c r="N78" s="81"/>
      <c r="O78" s="81"/>
      <c r="P78" s="81"/>
      <c r="Q78" s="81"/>
      <c r="R78" s="81"/>
      <c r="S78" s="82"/>
      <c r="T78" s="83"/>
      <c r="U78" s="82"/>
      <c r="V78" s="82"/>
      <c r="W78" s="82"/>
      <c r="X78" s="82"/>
      <c r="Y78" s="82"/>
      <c r="Z78" s="82"/>
      <c r="AA78" s="82"/>
      <c r="AB78" s="82"/>
      <c r="AC78" s="82"/>
      <c r="AD78" s="82"/>
      <c r="AE78" s="82"/>
      <c r="AF78" s="82"/>
      <c r="AG78" s="82"/>
      <c r="AH78" s="82"/>
      <c r="AI78" s="82"/>
      <c r="AJ78" s="82"/>
    </row>
    <row r="79" spans="1:50" s="35" customFormat="1" x14ac:dyDescent="0.2">
      <c r="T79" s="36"/>
    </row>
    <row r="80" spans="1:50" s="35" customFormat="1" x14ac:dyDescent="0.2">
      <c r="T80" s="36"/>
    </row>
    <row r="81" spans="20:20" s="35" customFormat="1" x14ac:dyDescent="0.2">
      <c r="T81" s="36"/>
    </row>
    <row r="82" spans="20:20" s="35" customFormat="1" x14ac:dyDescent="0.2">
      <c r="T82" s="36"/>
    </row>
    <row r="83" spans="20:20" s="35" customFormat="1" x14ac:dyDescent="0.2">
      <c r="T83" s="36"/>
    </row>
    <row r="84" spans="20:20" s="35" customFormat="1" x14ac:dyDescent="0.2">
      <c r="T84" s="36"/>
    </row>
    <row r="85" spans="20:20" s="35" customFormat="1" x14ac:dyDescent="0.2">
      <c r="T85" s="36"/>
    </row>
    <row r="86" spans="20:20" s="35" customFormat="1" x14ac:dyDescent="0.2">
      <c r="T86" s="36"/>
    </row>
    <row r="87" spans="20:20" s="35" customFormat="1" x14ac:dyDescent="0.2">
      <c r="T87" s="36"/>
    </row>
    <row r="88" spans="20:20" s="35" customFormat="1" x14ac:dyDescent="0.2">
      <c r="T88" s="36"/>
    </row>
    <row r="89" spans="20:20" s="35" customFormat="1" x14ac:dyDescent="0.2">
      <c r="T89" s="36"/>
    </row>
    <row r="90" spans="20:20" s="35" customFormat="1" x14ac:dyDescent="0.2">
      <c r="T90" s="36"/>
    </row>
    <row r="91" spans="20:20" s="35" customFormat="1" x14ac:dyDescent="0.2">
      <c r="T91" s="36"/>
    </row>
    <row r="92" spans="20:20" s="35" customFormat="1" x14ac:dyDescent="0.2">
      <c r="T92" s="36"/>
    </row>
    <row r="93" spans="20:20" s="35" customFormat="1" x14ac:dyDescent="0.2">
      <c r="T93" s="36"/>
    </row>
    <row r="94" spans="20:20" s="35" customFormat="1" x14ac:dyDescent="0.2">
      <c r="T94" s="36"/>
    </row>
    <row r="95" spans="20:20" s="35" customFormat="1" x14ac:dyDescent="0.2">
      <c r="T95" s="36"/>
    </row>
    <row r="96" spans="20:20" s="35" customFormat="1" x14ac:dyDescent="0.2">
      <c r="T96" s="36"/>
    </row>
    <row r="97" spans="20:20" s="35" customFormat="1" x14ac:dyDescent="0.2">
      <c r="T97" s="36"/>
    </row>
    <row r="98" spans="20:20" s="35" customFormat="1" x14ac:dyDescent="0.2">
      <c r="T98" s="36"/>
    </row>
    <row r="99" spans="20:20" s="35" customFormat="1" x14ac:dyDescent="0.2">
      <c r="T99" s="36"/>
    </row>
    <row r="100" spans="20:20" s="35" customFormat="1" x14ac:dyDescent="0.2">
      <c r="T100" s="36"/>
    </row>
    <row r="101" spans="20:20" s="35" customFormat="1" x14ac:dyDescent="0.2">
      <c r="T101" s="36"/>
    </row>
    <row r="102" spans="20:20" s="35" customFormat="1" x14ac:dyDescent="0.2">
      <c r="T102" s="36"/>
    </row>
    <row r="103" spans="20:20" s="35" customFormat="1" x14ac:dyDescent="0.2">
      <c r="T103" s="36"/>
    </row>
    <row r="104" spans="20:20" s="35" customFormat="1" x14ac:dyDescent="0.2">
      <c r="T104" s="36"/>
    </row>
    <row r="105" spans="20:20" s="35" customFormat="1" x14ac:dyDescent="0.2">
      <c r="T105" s="36"/>
    </row>
    <row r="106" spans="20:20" s="35" customFormat="1" x14ac:dyDescent="0.2">
      <c r="T106" s="36"/>
    </row>
    <row r="107" spans="20:20" s="35" customFormat="1" x14ac:dyDescent="0.2">
      <c r="T107" s="36"/>
    </row>
    <row r="108" spans="20:20" s="35" customFormat="1" x14ac:dyDescent="0.2">
      <c r="T108" s="36"/>
    </row>
    <row r="109" spans="20:20" s="35" customFormat="1" x14ac:dyDescent="0.2">
      <c r="T109" s="36"/>
    </row>
    <row r="110" spans="20:20" s="35" customFormat="1" x14ac:dyDescent="0.2">
      <c r="T110" s="36"/>
    </row>
    <row r="111" spans="20:20" s="35" customFormat="1" x14ac:dyDescent="0.2">
      <c r="T111" s="36"/>
    </row>
    <row r="112" spans="20:20" s="35" customFormat="1" x14ac:dyDescent="0.2">
      <c r="T112" s="36"/>
    </row>
    <row r="113" spans="20:20" s="35" customFormat="1" x14ac:dyDescent="0.2">
      <c r="T113" s="36"/>
    </row>
    <row r="114" spans="20:20" s="35" customFormat="1" x14ac:dyDescent="0.2">
      <c r="T114" s="36"/>
    </row>
    <row r="115" spans="20:20" s="35" customFormat="1" x14ac:dyDescent="0.2">
      <c r="T115" s="36"/>
    </row>
    <row r="116" spans="20:20" s="35" customFormat="1" x14ac:dyDescent="0.2">
      <c r="T116" s="36"/>
    </row>
    <row r="117" spans="20:20" s="35" customFormat="1" x14ac:dyDescent="0.2">
      <c r="T117" s="36"/>
    </row>
    <row r="118" spans="20:20" s="35" customFormat="1" x14ac:dyDescent="0.2">
      <c r="T118" s="36"/>
    </row>
    <row r="119" spans="20:20" s="35" customFormat="1" x14ac:dyDescent="0.2">
      <c r="T119" s="36"/>
    </row>
    <row r="120" spans="20:20" s="35" customFormat="1" x14ac:dyDescent="0.2">
      <c r="T120" s="36"/>
    </row>
    <row r="121" spans="20:20" s="35" customFormat="1" x14ac:dyDescent="0.2">
      <c r="T121" s="36"/>
    </row>
    <row r="122" spans="20:20" s="35" customFormat="1" x14ac:dyDescent="0.2">
      <c r="T122" s="36"/>
    </row>
    <row r="123" spans="20:20" s="35" customFormat="1" x14ac:dyDescent="0.2">
      <c r="T123" s="36"/>
    </row>
    <row r="124" spans="20:20" s="35" customFormat="1" x14ac:dyDescent="0.2">
      <c r="T124" s="36"/>
    </row>
    <row r="125" spans="20:20" s="35" customFormat="1" x14ac:dyDescent="0.2">
      <c r="T125" s="36"/>
    </row>
    <row r="126" spans="20:20" s="35" customFormat="1" x14ac:dyDescent="0.2">
      <c r="T126" s="36"/>
    </row>
    <row r="127" spans="20:20" s="35" customFormat="1" x14ac:dyDescent="0.2">
      <c r="T127" s="36"/>
    </row>
    <row r="128" spans="20:20" s="35" customFormat="1" x14ac:dyDescent="0.2">
      <c r="T128" s="36"/>
    </row>
    <row r="129" spans="20:20" s="35" customFormat="1" x14ac:dyDescent="0.2">
      <c r="T129" s="36"/>
    </row>
    <row r="130" spans="20:20" s="35" customFormat="1" x14ac:dyDescent="0.2">
      <c r="T130" s="36"/>
    </row>
    <row r="131" spans="20:20" s="35" customFormat="1" x14ac:dyDescent="0.2">
      <c r="T131" s="36"/>
    </row>
    <row r="132" spans="20:20" s="35" customFormat="1" x14ac:dyDescent="0.2">
      <c r="T132" s="36"/>
    </row>
    <row r="133" spans="20:20" s="35" customFormat="1" x14ac:dyDescent="0.2">
      <c r="T133" s="36"/>
    </row>
    <row r="134" spans="20:20" s="35" customFormat="1" x14ac:dyDescent="0.2">
      <c r="T134" s="36"/>
    </row>
    <row r="135" spans="20:20" s="35" customFormat="1" x14ac:dyDescent="0.2">
      <c r="T135" s="36"/>
    </row>
    <row r="136" spans="20:20" s="35" customFormat="1" x14ac:dyDescent="0.2">
      <c r="T136" s="36"/>
    </row>
    <row r="137" spans="20:20" s="35" customFormat="1" x14ac:dyDescent="0.2">
      <c r="T137" s="36"/>
    </row>
    <row r="138" spans="20:20" s="35" customFormat="1" x14ac:dyDescent="0.2">
      <c r="T138" s="36"/>
    </row>
    <row r="139" spans="20:20" s="35" customFormat="1" x14ac:dyDescent="0.2">
      <c r="T139" s="36"/>
    </row>
    <row r="140" spans="20:20" s="35" customFormat="1" x14ac:dyDescent="0.2">
      <c r="T140" s="36"/>
    </row>
    <row r="141" spans="20:20" s="35" customFormat="1" x14ac:dyDescent="0.2">
      <c r="T141" s="36"/>
    </row>
    <row r="142" spans="20:20" s="35" customFormat="1" x14ac:dyDescent="0.2">
      <c r="T142" s="36"/>
    </row>
    <row r="143" spans="20:20" s="35" customFormat="1" x14ac:dyDescent="0.2">
      <c r="T143" s="36"/>
    </row>
    <row r="144" spans="20:20" s="35" customFormat="1" x14ac:dyDescent="0.2">
      <c r="T144" s="36"/>
    </row>
    <row r="145" spans="20:20" s="35" customFormat="1" x14ac:dyDescent="0.2">
      <c r="T145" s="36"/>
    </row>
    <row r="146" spans="20:20" s="35" customFormat="1" x14ac:dyDescent="0.2">
      <c r="T146" s="36"/>
    </row>
    <row r="147" spans="20:20" s="35" customFormat="1" x14ac:dyDescent="0.2">
      <c r="T147" s="36"/>
    </row>
    <row r="148" spans="20:20" s="35" customFormat="1" x14ac:dyDescent="0.2">
      <c r="T148" s="36"/>
    </row>
    <row r="149" spans="20:20" s="35" customFormat="1" x14ac:dyDescent="0.2">
      <c r="T149" s="36"/>
    </row>
    <row r="150" spans="20:20" s="35" customFormat="1" x14ac:dyDescent="0.2">
      <c r="T150" s="36"/>
    </row>
    <row r="151" spans="20:20" s="35" customFormat="1" x14ac:dyDescent="0.2">
      <c r="T151" s="36"/>
    </row>
    <row r="152" spans="20:20" s="35" customFormat="1" x14ac:dyDescent="0.2">
      <c r="T152" s="36"/>
    </row>
    <row r="153" spans="20:20" s="35" customFormat="1" x14ac:dyDescent="0.2">
      <c r="T153" s="36"/>
    </row>
    <row r="154" spans="20:20" s="35" customFormat="1" x14ac:dyDescent="0.2">
      <c r="T154" s="36"/>
    </row>
    <row r="155" spans="20:20" s="35" customFormat="1" x14ac:dyDescent="0.2">
      <c r="T155" s="36"/>
    </row>
    <row r="156" spans="20:20" s="35" customFormat="1" x14ac:dyDescent="0.2">
      <c r="T156" s="36"/>
    </row>
    <row r="157" spans="20:20" s="35" customFormat="1" x14ac:dyDescent="0.2">
      <c r="T157" s="36"/>
    </row>
    <row r="158" spans="20:20" s="35" customFormat="1" x14ac:dyDescent="0.2">
      <c r="T158" s="36"/>
    </row>
    <row r="159" spans="20:20" s="35" customFormat="1" x14ac:dyDescent="0.2">
      <c r="T159" s="36"/>
    </row>
    <row r="160" spans="20:20" s="35" customFormat="1" x14ac:dyDescent="0.2">
      <c r="T160" s="36"/>
    </row>
    <row r="161" spans="20:20" s="35" customFormat="1" x14ac:dyDescent="0.2">
      <c r="T161" s="36"/>
    </row>
    <row r="162" spans="20:20" s="35" customFormat="1" x14ac:dyDescent="0.2">
      <c r="T162" s="36"/>
    </row>
    <row r="163" spans="20:20" s="35" customFormat="1" x14ac:dyDescent="0.2">
      <c r="T163" s="36"/>
    </row>
    <row r="164" spans="20:20" s="35" customFormat="1" x14ac:dyDescent="0.2">
      <c r="T164" s="36"/>
    </row>
    <row r="165" spans="20:20" s="35" customFormat="1" x14ac:dyDescent="0.2">
      <c r="T165" s="36"/>
    </row>
    <row r="166" spans="20:20" s="35" customFormat="1" x14ac:dyDescent="0.2">
      <c r="T166" s="36"/>
    </row>
    <row r="167" spans="20:20" s="35" customFormat="1" x14ac:dyDescent="0.2">
      <c r="T167" s="36"/>
    </row>
    <row r="168" spans="20:20" s="35" customFormat="1" x14ac:dyDescent="0.2">
      <c r="T168" s="36"/>
    </row>
    <row r="169" spans="20:20" s="35" customFormat="1" x14ac:dyDescent="0.2">
      <c r="T169" s="36"/>
    </row>
    <row r="170" spans="20:20" s="35" customFormat="1" x14ac:dyDescent="0.2">
      <c r="T170" s="36"/>
    </row>
    <row r="171" spans="20:20" s="35" customFormat="1" x14ac:dyDescent="0.2">
      <c r="T171" s="36"/>
    </row>
    <row r="172" spans="20:20" s="35" customFormat="1" x14ac:dyDescent="0.2">
      <c r="T172" s="36"/>
    </row>
    <row r="173" spans="20:20" s="35" customFormat="1" x14ac:dyDescent="0.2">
      <c r="T173" s="36"/>
    </row>
    <row r="174" spans="20:20" s="35" customFormat="1" x14ac:dyDescent="0.2">
      <c r="T174" s="36"/>
    </row>
    <row r="175" spans="20:20" s="35" customFormat="1" x14ac:dyDescent="0.2">
      <c r="T175" s="36"/>
    </row>
    <row r="176" spans="20:20" s="35" customFormat="1" x14ac:dyDescent="0.2">
      <c r="T176" s="36"/>
    </row>
    <row r="177" spans="20:20" s="35" customFormat="1" x14ac:dyDescent="0.2">
      <c r="T177" s="36"/>
    </row>
    <row r="178" spans="20:20" s="35" customFormat="1" x14ac:dyDescent="0.2">
      <c r="T178" s="36"/>
    </row>
    <row r="179" spans="20:20" s="35" customFormat="1" x14ac:dyDescent="0.2">
      <c r="T179" s="36"/>
    </row>
    <row r="180" spans="20:20" s="35" customFormat="1" x14ac:dyDescent="0.2">
      <c r="T180" s="36"/>
    </row>
    <row r="181" spans="20:20" s="35" customFormat="1" x14ac:dyDescent="0.2">
      <c r="T181" s="36"/>
    </row>
    <row r="182" spans="20:20" s="35" customFormat="1" x14ac:dyDescent="0.2">
      <c r="T182" s="36"/>
    </row>
    <row r="183" spans="20:20" s="35" customFormat="1" x14ac:dyDescent="0.2">
      <c r="T183" s="36"/>
    </row>
    <row r="184" spans="20:20" s="35" customFormat="1" x14ac:dyDescent="0.2">
      <c r="T184" s="36"/>
    </row>
    <row r="185" spans="20:20" s="35" customFormat="1" x14ac:dyDescent="0.2">
      <c r="T185" s="36"/>
    </row>
    <row r="186" spans="20:20" s="35" customFormat="1" x14ac:dyDescent="0.2">
      <c r="T186" s="36"/>
    </row>
    <row r="187" spans="20:20" s="35" customFormat="1" x14ac:dyDescent="0.2">
      <c r="T187" s="36"/>
    </row>
    <row r="188" spans="20:20" s="35" customFormat="1" x14ac:dyDescent="0.2">
      <c r="T188" s="36"/>
    </row>
    <row r="189" spans="20:20" s="35" customFormat="1" x14ac:dyDescent="0.2">
      <c r="T189" s="36"/>
    </row>
    <row r="190" spans="20:20" s="35" customFormat="1" x14ac:dyDescent="0.2">
      <c r="T190" s="36"/>
    </row>
    <row r="191" spans="20:20" s="35" customFormat="1" x14ac:dyDescent="0.2">
      <c r="T191" s="36"/>
    </row>
    <row r="192" spans="20:20" s="35" customFormat="1" x14ac:dyDescent="0.2">
      <c r="T192" s="36"/>
    </row>
    <row r="193" spans="20:20" s="35" customFormat="1" x14ac:dyDescent="0.2">
      <c r="T193" s="36"/>
    </row>
    <row r="194" spans="20:20" s="35" customFormat="1" x14ac:dyDescent="0.2">
      <c r="T194" s="36"/>
    </row>
    <row r="195" spans="20:20" s="35" customFormat="1" x14ac:dyDescent="0.2">
      <c r="T195" s="36"/>
    </row>
    <row r="196" spans="20:20" s="35" customFormat="1" x14ac:dyDescent="0.2">
      <c r="T196" s="36"/>
    </row>
    <row r="197" spans="20:20" s="35" customFormat="1" x14ac:dyDescent="0.2">
      <c r="T197" s="36"/>
    </row>
    <row r="198" spans="20:20" s="35" customFormat="1" x14ac:dyDescent="0.2">
      <c r="T198" s="36"/>
    </row>
    <row r="199" spans="20:20" s="35" customFormat="1" x14ac:dyDescent="0.2">
      <c r="T199" s="36"/>
    </row>
    <row r="200" spans="20:20" s="35" customFormat="1" x14ac:dyDescent="0.2">
      <c r="T200" s="36"/>
    </row>
    <row r="201" spans="20:20" s="35" customFormat="1" x14ac:dyDescent="0.2">
      <c r="T201" s="36"/>
    </row>
    <row r="202" spans="20:20" s="35" customFormat="1" x14ac:dyDescent="0.2">
      <c r="T202" s="36"/>
    </row>
    <row r="203" spans="20:20" s="35" customFormat="1" x14ac:dyDescent="0.2">
      <c r="T203" s="36"/>
    </row>
    <row r="204" spans="20:20" s="35" customFormat="1" x14ac:dyDescent="0.2">
      <c r="T204" s="36"/>
    </row>
    <row r="205" spans="20:20" s="35" customFormat="1" x14ac:dyDescent="0.2">
      <c r="T205" s="36"/>
    </row>
    <row r="206" spans="20:20" s="35" customFormat="1" x14ac:dyDescent="0.2">
      <c r="T206" s="36"/>
    </row>
    <row r="207" spans="20:20" s="35" customFormat="1" x14ac:dyDescent="0.2">
      <c r="T207" s="36"/>
    </row>
    <row r="208" spans="20:20" s="35" customFormat="1" x14ac:dyDescent="0.2">
      <c r="T208" s="36"/>
    </row>
    <row r="209" spans="20:20" s="35" customFormat="1" x14ac:dyDescent="0.2">
      <c r="T209" s="36"/>
    </row>
    <row r="210" spans="20:20" s="35" customFormat="1" x14ac:dyDescent="0.2">
      <c r="T210" s="36"/>
    </row>
    <row r="211" spans="20:20" s="35" customFormat="1" x14ac:dyDescent="0.2">
      <c r="T211" s="36"/>
    </row>
    <row r="212" spans="20:20" s="35" customFormat="1" x14ac:dyDescent="0.2">
      <c r="T212" s="36"/>
    </row>
    <row r="213" spans="20:20" s="35" customFormat="1" x14ac:dyDescent="0.2">
      <c r="T213" s="36"/>
    </row>
    <row r="214" spans="20:20" s="35" customFormat="1" x14ac:dyDescent="0.2">
      <c r="T214" s="36"/>
    </row>
    <row r="215" spans="20:20" s="35" customFormat="1" x14ac:dyDescent="0.2">
      <c r="T215" s="36"/>
    </row>
    <row r="216" spans="20:20" s="35" customFormat="1" x14ac:dyDescent="0.2">
      <c r="T216" s="36"/>
    </row>
    <row r="217" spans="20:20" s="35" customFormat="1" x14ac:dyDescent="0.2">
      <c r="T217" s="36"/>
    </row>
    <row r="218" spans="20:20" s="35" customFormat="1" x14ac:dyDescent="0.2">
      <c r="T218" s="36"/>
    </row>
    <row r="219" spans="20:20" s="35" customFormat="1" x14ac:dyDescent="0.2">
      <c r="T219" s="36"/>
    </row>
    <row r="220" spans="20:20" s="35" customFormat="1" x14ac:dyDescent="0.2">
      <c r="T220" s="36"/>
    </row>
    <row r="221" spans="20:20" s="35" customFormat="1" x14ac:dyDescent="0.2">
      <c r="T221" s="36"/>
    </row>
    <row r="222" spans="20:20" s="35" customFormat="1" x14ac:dyDescent="0.2">
      <c r="T222" s="36"/>
    </row>
    <row r="223" spans="20:20" s="35" customFormat="1" x14ac:dyDescent="0.2">
      <c r="T223" s="36"/>
    </row>
    <row r="224" spans="20:20" s="35" customFormat="1" x14ac:dyDescent="0.2">
      <c r="T224" s="36"/>
    </row>
    <row r="225" spans="20:20" s="35" customFormat="1" x14ac:dyDescent="0.2">
      <c r="T225" s="36"/>
    </row>
    <row r="226" spans="20:20" s="35" customFormat="1" x14ac:dyDescent="0.2">
      <c r="T226" s="36"/>
    </row>
    <row r="227" spans="20:20" s="35" customFormat="1" x14ac:dyDescent="0.2">
      <c r="T227" s="36"/>
    </row>
    <row r="228" spans="20:20" s="35" customFormat="1" x14ac:dyDescent="0.2">
      <c r="T228" s="36"/>
    </row>
    <row r="229" spans="20:20" s="35" customFormat="1" x14ac:dyDescent="0.2">
      <c r="T229" s="36"/>
    </row>
    <row r="230" spans="20:20" s="35" customFormat="1" x14ac:dyDescent="0.2">
      <c r="T230" s="36"/>
    </row>
    <row r="231" spans="20:20" s="35" customFormat="1" x14ac:dyDescent="0.2">
      <c r="T231" s="36"/>
    </row>
    <row r="232" spans="20:20" s="35" customFormat="1" x14ac:dyDescent="0.2">
      <c r="T232" s="36"/>
    </row>
    <row r="233" spans="20:20" s="35" customFormat="1" x14ac:dyDescent="0.2">
      <c r="T233" s="36"/>
    </row>
    <row r="234" spans="20:20" s="35" customFormat="1" x14ac:dyDescent="0.2">
      <c r="T234" s="36"/>
    </row>
    <row r="235" spans="20:20" s="35" customFormat="1" x14ac:dyDescent="0.2">
      <c r="T235" s="36"/>
    </row>
    <row r="236" spans="20:20" s="35" customFormat="1" x14ac:dyDescent="0.2">
      <c r="T236" s="36"/>
    </row>
    <row r="237" spans="20:20" s="35" customFormat="1" x14ac:dyDescent="0.2">
      <c r="T237" s="36"/>
    </row>
    <row r="238" spans="20:20" s="35" customFormat="1" x14ac:dyDescent="0.2">
      <c r="T238" s="36"/>
    </row>
    <row r="239" spans="20:20" s="35" customFormat="1" x14ac:dyDescent="0.2">
      <c r="T239" s="36"/>
    </row>
    <row r="240" spans="20:20" s="35" customFormat="1" x14ac:dyDescent="0.2">
      <c r="T240" s="36"/>
    </row>
    <row r="241" spans="20:20" s="35" customFormat="1" x14ac:dyDescent="0.2">
      <c r="T241" s="36"/>
    </row>
    <row r="242" spans="20:20" s="35" customFormat="1" x14ac:dyDescent="0.2">
      <c r="T242" s="36"/>
    </row>
    <row r="243" spans="20:20" s="35" customFormat="1" x14ac:dyDescent="0.2">
      <c r="T243" s="36"/>
    </row>
    <row r="244" spans="20:20" s="35" customFormat="1" x14ac:dyDescent="0.2">
      <c r="T244" s="36"/>
    </row>
    <row r="245" spans="20:20" s="35" customFormat="1" x14ac:dyDescent="0.2">
      <c r="T245" s="36"/>
    </row>
    <row r="246" spans="20:20" s="35" customFormat="1" x14ac:dyDescent="0.2">
      <c r="T246" s="36"/>
    </row>
    <row r="247" spans="20:20" s="35" customFormat="1" x14ac:dyDescent="0.2">
      <c r="T247" s="36"/>
    </row>
    <row r="248" spans="20:20" s="35" customFormat="1" x14ac:dyDescent="0.2">
      <c r="T248" s="36"/>
    </row>
    <row r="249" spans="20:20" s="35" customFormat="1" x14ac:dyDescent="0.2">
      <c r="T249" s="36"/>
    </row>
    <row r="250" spans="20:20" s="35" customFormat="1" x14ac:dyDescent="0.2">
      <c r="T250" s="36"/>
    </row>
    <row r="251" spans="20:20" s="35" customFormat="1" x14ac:dyDescent="0.2">
      <c r="T251" s="36"/>
    </row>
    <row r="252" spans="20:20" s="35" customFormat="1" x14ac:dyDescent="0.2">
      <c r="T252" s="36"/>
    </row>
    <row r="253" spans="20:20" s="35" customFormat="1" x14ac:dyDescent="0.2">
      <c r="T253" s="36"/>
    </row>
    <row r="254" spans="20:20" s="35" customFormat="1" x14ac:dyDescent="0.2">
      <c r="T254" s="36"/>
    </row>
    <row r="255" spans="20:20" s="35" customFormat="1" x14ac:dyDescent="0.2">
      <c r="T255" s="36"/>
    </row>
    <row r="256" spans="20:20" s="35" customFormat="1" x14ac:dyDescent="0.2">
      <c r="T256" s="36"/>
    </row>
    <row r="257" spans="20:20" s="35" customFormat="1" x14ac:dyDescent="0.2">
      <c r="T257" s="36"/>
    </row>
    <row r="258" spans="20:20" s="35" customFormat="1" x14ac:dyDescent="0.2">
      <c r="T258" s="36"/>
    </row>
    <row r="259" spans="20:20" s="35" customFormat="1" x14ac:dyDescent="0.2">
      <c r="T259" s="36"/>
    </row>
    <row r="260" spans="20:20" s="35" customFormat="1" x14ac:dyDescent="0.2">
      <c r="T260" s="36"/>
    </row>
    <row r="261" spans="20:20" s="35" customFormat="1" x14ac:dyDescent="0.2">
      <c r="T261" s="36"/>
    </row>
    <row r="262" spans="20:20" s="35" customFormat="1" x14ac:dyDescent="0.2">
      <c r="T262" s="36"/>
    </row>
    <row r="263" spans="20:20" s="35" customFormat="1" x14ac:dyDescent="0.2">
      <c r="T263" s="36"/>
    </row>
    <row r="264" spans="20:20" s="35" customFormat="1" x14ac:dyDescent="0.2">
      <c r="T264" s="36"/>
    </row>
    <row r="265" spans="20:20" s="35" customFormat="1" x14ac:dyDescent="0.2">
      <c r="T265" s="36"/>
    </row>
    <row r="266" spans="20:20" s="35" customFormat="1" x14ac:dyDescent="0.2">
      <c r="T266" s="36"/>
    </row>
    <row r="267" spans="20:20" s="35" customFormat="1" x14ac:dyDescent="0.2">
      <c r="T267" s="36"/>
    </row>
    <row r="268" spans="20:20" s="35" customFormat="1" x14ac:dyDescent="0.2">
      <c r="T268" s="36"/>
    </row>
    <row r="269" spans="20:20" s="35" customFormat="1" x14ac:dyDescent="0.2">
      <c r="T269" s="36"/>
    </row>
    <row r="270" spans="20:20" s="35" customFormat="1" x14ac:dyDescent="0.2">
      <c r="T270" s="36"/>
    </row>
    <row r="271" spans="20:20" s="35" customFormat="1" x14ac:dyDescent="0.2">
      <c r="T271" s="36"/>
    </row>
    <row r="272" spans="20:20" s="35" customFormat="1" x14ac:dyDescent="0.2">
      <c r="T272" s="36"/>
    </row>
    <row r="273" spans="20:20" s="35" customFormat="1" x14ac:dyDescent="0.2">
      <c r="T273" s="36"/>
    </row>
    <row r="274" spans="20:20" s="35" customFormat="1" x14ac:dyDescent="0.2">
      <c r="T274" s="36"/>
    </row>
    <row r="275" spans="20:20" s="35" customFormat="1" x14ac:dyDescent="0.2">
      <c r="T275" s="36"/>
    </row>
    <row r="276" spans="20:20" s="35" customFormat="1" x14ac:dyDescent="0.2">
      <c r="T276" s="36"/>
    </row>
    <row r="277" spans="20:20" s="35" customFormat="1" x14ac:dyDescent="0.2">
      <c r="T277" s="36"/>
    </row>
    <row r="278" spans="20:20" s="35" customFormat="1" x14ac:dyDescent="0.2">
      <c r="T278" s="36"/>
    </row>
    <row r="279" spans="20:20" s="35" customFormat="1" x14ac:dyDescent="0.2">
      <c r="T279" s="36"/>
    </row>
    <row r="280" spans="20:20" s="35" customFormat="1" x14ac:dyDescent="0.2">
      <c r="T280" s="36"/>
    </row>
    <row r="281" spans="20:20" s="35" customFormat="1" x14ac:dyDescent="0.2">
      <c r="T281" s="36"/>
    </row>
    <row r="282" spans="20:20" s="35" customFormat="1" x14ac:dyDescent="0.2">
      <c r="T282" s="36"/>
    </row>
    <row r="283" spans="20:20" s="35" customFormat="1" x14ac:dyDescent="0.2">
      <c r="T283" s="36"/>
    </row>
    <row r="284" spans="20:20" s="35" customFormat="1" x14ac:dyDescent="0.2">
      <c r="T284" s="36"/>
    </row>
    <row r="285" spans="20:20" s="35" customFormat="1" x14ac:dyDescent="0.2">
      <c r="T285" s="36"/>
    </row>
    <row r="286" spans="20:20" s="35" customFormat="1" x14ac:dyDescent="0.2">
      <c r="T286" s="36"/>
    </row>
    <row r="287" spans="20:20" s="35" customFormat="1" x14ac:dyDescent="0.2">
      <c r="T287" s="36"/>
    </row>
    <row r="288" spans="20:20" s="35" customFormat="1" x14ac:dyDescent="0.2">
      <c r="T288" s="36"/>
    </row>
    <row r="289" spans="20:20" s="35" customFormat="1" x14ac:dyDescent="0.2">
      <c r="T289" s="36"/>
    </row>
    <row r="290" spans="20:20" s="35" customFormat="1" x14ac:dyDescent="0.2">
      <c r="T290" s="36"/>
    </row>
    <row r="291" spans="20:20" s="35" customFormat="1" x14ac:dyDescent="0.2">
      <c r="T291" s="36"/>
    </row>
    <row r="292" spans="20:20" s="35" customFormat="1" x14ac:dyDescent="0.2">
      <c r="T292" s="36"/>
    </row>
    <row r="293" spans="20:20" s="35" customFormat="1" x14ac:dyDescent="0.2">
      <c r="T293" s="36"/>
    </row>
    <row r="294" spans="20:20" s="35" customFormat="1" x14ac:dyDescent="0.2">
      <c r="T294" s="36"/>
    </row>
    <row r="295" spans="20:20" s="35" customFormat="1" x14ac:dyDescent="0.2">
      <c r="T295" s="36"/>
    </row>
    <row r="296" spans="20:20" s="35" customFormat="1" x14ac:dyDescent="0.2">
      <c r="T296" s="36"/>
    </row>
    <row r="297" spans="20:20" s="35" customFormat="1" x14ac:dyDescent="0.2">
      <c r="T297" s="36"/>
    </row>
    <row r="298" spans="20:20" s="35" customFormat="1" x14ac:dyDescent="0.2">
      <c r="T298" s="36"/>
    </row>
    <row r="299" spans="20:20" s="35" customFormat="1" x14ac:dyDescent="0.2">
      <c r="T299" s="36"/>
    </row>
    <row r="300" spans="20:20" s="35" customFormat="1" x14ac:dyDescent="0.2">
      <c r="T300" s="36"/>
    </row>
    <row r="301" spans="20:20" s="35" customFormat="1" x14ac:dyDescent="0.2">
      <c r="T301" s="36"/>
    </row>
    <row r="302" spans="20:20" s="35" customFormat="1" x14ac:dyDescent="0.2">
      <c r="T302" s="36"/>
    </row>
    <row r="303" spans="20:20" s="35" customFormat="1" x14ac:dyDescent="0.2">
      <c r="T303" s="36"/>
    </row>
    <row r="304" spans="20:20" s="35" customFormat="1" x14ac:dyDescent="0.2">
      <c r="T304" s="36"/>
    </row>
    <row r="305" spans="20:20" s="35" customFormat="1" x14ac:dyDescent="0.2">
      <c r="T305" s="36"/>
    </row>
    <row r="306" spans="20:20" s="35" customFormat="1" x14ac:dyDescent="0.2">
      <c r="T306" s="36"/>
    </row>
    <row r="307" spans="20:20" s="35" customFormat="1" x14ac:dyDescent="0.2">
      <c r="T307" s="36"/>
    </row>
    <row r="308" spans="20:20" s="35" customFormat="1" x14ac:dyDescent="0.2">
      <c r="T308" s="36"/>
    </row>
    <row r="309" spans="20:20" s="35" customFormat="1" x14ac:dyDescent="0.2">
      <c r="T309" s="36"/>
    </row>
    <row r="310" spans="20:20" s="35" customFormat="1" x14ac:dyDescent="0.2">
      <c r="T310" s="36"/>
    </row>
    <row r="311" spans="20:20" s="35" customFormat="1" x14ac:dyDescent="0.2">
      <c r="T311" s="36"/>
    </row>
    <row r="312" spans="20:20" s="35" customFormat="1" x14ac:dyDescent="0.2">
      <c r="T312" s="36"/>
    </row>
    <row r="313" spans="20:20" s="35" customFormat="1" x14ac:dyDescent="0.2">
      <c r="T313" s="36"/>
    </row>
    <row r="314" spans="20:20" s="35" customFormat="1" x14ac:dyDescent="0.2">
      <c r="T314" s="36"/>
    </row>
    <row r="315" spans="20:20" s="35" customFormat="1" x14ac:dyDescent="0.2">
      <c r="T315" s="36"/>
    </row>
    <row r="316" spans="20:20" s="35" customFormat="1" x14ac:dyDescent="0.2">
      <c r="T316" s="36"/>
    </row>
    <row r="317" spans="20:20" s="35" customFormat="1" x14ac:dyDescent="0.2">
      <c r="T317" s="36"/>
    </row>
    <row r="318" spans="20:20" s="35" customFormat="1" x14ac:dyDescent="0.2">
      <c r="T318" s="36"/>
    </row>
    <row r="319" spans="20:20" s="35" customFormat="1" x14ac:dyDescent="0.2">
      <c r="T319" s="36"/>
    </row>
    <row r="320" spans="20:20" s="35" customFormat="1" x14ac:dyDescent="0.2">
      <c r="T320" s="36"/>
    </row>
    <row r="321" spans="20:20" s="35" customFormat="1" x14ac:dyDescent="0.2">
      <c r="T321" s="36"/>
    </row>
    <row r="322" spans="20:20" s="35" customFormat="1" x14ac:dyDescent="0.2">
      <c r="T322" s="36"/>
    </row>
    <row r="323" spans="20:20" s="35" customFormat="1" x14ac:dyDescent="0.2">
      <c r="T323" s="36"/>
    </row>
    <row r="324" spans="20:20" s="35" customFormat="1" x14ac:dyDescent="0.2">
      <c r="T324" s="36"/>
    </row>
    <row r="325" spans="20:20" s="35" customFormat="1" x14ac:dyDescent="0.2">
      <c r="T325" s="36"/>
    </row>
    <row r="326" spans="20:20" s="35" customFormat="1" x14ac:dyDescent="0.2">
      <c r="T326" s="36"/>
    </row>
    <row r="327" spans="20:20" s="35" customFormat="1" x14ac:dyDescent="0.2">
      <c r="T327" s="36"/>
    </row>
    <row r="328" spans="20:20" s="35" customFormat="1" x14ac:dyDescent="0.2">
      <c r="T328" s="36"/>
    </row>
    <row r="329" spans="20:20" s="35" customFormat="1" x14ac:dyDescent="0.2">
      <c r="T329" s="36"/>
    </row>
    <row r="330" spans="20:20" s="35" customFormat="1" x14ac:dyDescent="0.2">
      <c r="T330" s="36"/>
    </row>
    <row r="331" spans="20:20" s="35" customFormat="1" x14ac:dyDescent="0.2">
      <c r="T331" s="36"/>
    </row>
    <row r="332" spans="20:20" s="35" customFormat="1" x14ac:dyDescent="0.2">
      <c r="T332" s="36"/>
    </row>
    <row r="333" spans="20:20" s="35" customFormat="1" x14ac:dyDescent="0.2">
      <c r="T333" s="36"/>
    </row>
    <row r="334" spans="20:20" s="35" customFormat="1" x14ac:dyDescent="0.2">
      <c r="T334" s="36"/>
    </row>
    <row r="335" spans="20:20" s="35" customFormat="1" x14ac:dyDescent="0.2">
      <c r="T335" s="36"/>
    </row>
    <row r="336" spans="20:20" s="35" customFormat="1" x14ac:dyDescent="0.2">
      <c r="T336" s="36"/>
    </row>
    <row r="337" spans="20:20" s="35" customFormat="1" x14ac:dyDescent="0.2">
      <c r="T337" s="36"/>
    </row>
    <row r="338" spans="20:20" s="35" customFormat="1" x14ac:dyDescent="0.2">
      <c r="T338" s="36"/>
    </row>
    <row r="339" spans="20:20" s="35" customFormat="1" x14ac:dyDescent="0.2">
      <c r="T339" s="36"/>
    </row>
    <row r="340" spans="20:20" s="35" customFormat="1" x14ac:dyDescent="0.2">
      <c r="T340" s="36"/>
    </row>
    <row r="341" spans="20:20" s="35" customFormat="1" x14ac:dyDescent="0.2">
      <c r="T341" s="36"/>
    </row>
    <row r="342" spans="20:20" s="35" customFormat="1" x14ac:dyDescent="0.2">
      <c r="T342" s="36"/>
    </row>
    <row r="343" spans="20:20" s="35" customFormat="1" x14ac:dyDescent="0.2">
      <c r="T343" s="36"/>
    </row>
    <row r="344" spans="20:20" s="35" customFormat="1" x14ac:dyDescent="0.2">
      <c r="T344" s="36"/>
    </row>
    <row r="345" spans="20:20" s="35" customFormat="1" x14ac:dyDescent="0.2">
      <c r="T345" s="36"/>
    </row>
    <row r="346" spans="20:20" s="35" customFormat="1" x14ac:dyDescent="0.2">
      <c r="T346" s="36"/>
    </row>
    <row r="347" spans="20:20" s="35" customFormat="1" x14ac:dyDescent="0.2">
      <c r="T347" s="36"/>
    </row>
    <row r="348" spans="20:20" s="35" customFormat="1" x14ac:dyDescent="0.2">
      <c r="T348" s="36"/>
    </row>
    <row r="349" spans="20:20" s="35" customFormat="1" x14ac:dyDescent="0.2">
      <c r="T349" s="36"/>
    </row>
    <row r="350" spans="20:20" s="35" customFormat="1" x14ac:dyDescent="0.2">
      <c r="T350" s="36"/>
    </row>
    <row r="351" spans="20:20" s="35" customFormat="1" x14ac:dyDescent="0.2">
      <c r="T351" s="36"/>
    </row>
    <row r="352" spans="20:20" s="35" customFormat="1" x14ac:dyDescent="0.2">
      <c r="T352" s="36"/>
    </row>
    <row r="353" spans="20:20" s="35" customFormat="1" x14ac:dyDescent="0.2">
      <c r="T353" s="36"/>
    </row>
    <row r="354" spans="20:20" s="35" customFormat="1" x14ac:dyDescent="0.2">
      <c r="T354" s="36"/>
    </row>
    <row r="355" spans="20:20" s="35" customFormat="1" x14ac:dyDescent="0.2">
      <c r="T355" s="36"/>
    </row>
    <row r="356" spans="20:20" s="35" customFormat="1" x14ac:dyDescent="0.2">
      <c r="T356" s="36"/>
    </row>
    <row r="357" spans="20:20" s="35" customFormat="1" x14ac:dyDescent="0.2">
      <c r="T357" s="36"/>
    </row>
    <row r="358" spans="20:20" s="35" customFormat="1" x14ac:dyDescent="0.2">
      <c r="T358" s="36"/>
    </row>
    <row r="359" spans="20:20" s="35" customFormat="1" x14ac:dyDescent="0.2">
      <c r="T359" s="36"/>
    </row>
    <row r="360" spans="20:20" s="35" customFormat="1" x14ac:dyDescent="0.2">
      <c r="T360" s="36"/>
    </row>
    <row r="361" spans="20:20" s="35" customFormat="1" x14ac:dyDescent="0.2">
      <c r="T361" s="36"/>
    </row>
    <row r="362" spans="20:20" s="35" customFormat="1" x14ac:dyDescent="0.2">
      <c r="T362" s="36"/>
    </row>
    <row r="363" spans="20:20" s="35" customFormat="1" x14ac:dyDescent="0.2">
      <c r="T363" s="36"/>
    </row>
    <row r="364" spans="20:20" s="35" customFormat="1" x14ac:dyDescent="0.2">
      <c r="T364" s="36"/>
    </row>
    <row r="365" spans="20:20" s="35" customFormat="1" x14ac:dyDescent="0.2">
      <c r="T365" s="36"/>
    </row>
    <row r="366" spans="20:20" s="35" customFormat="1" x14ac:dyDescent="0.2">
      <c r="T366" s="36"/>
    </row>
    <row r="367" spans="20:20" s="35" customFormat="1" x14ac:dyDescent="0.2">
      <c r="T367" s="36"/>
    </row>
    <row r="368" spans="20:20" s="35" customFormat="1" x14ac:dyDescent="0.2">
      <c r="T368" s="36"/>
    </row>
    <row r="369" spans="20:20" s="35" customFormat="1" x14ac:dyDescent="0.2">
      <c r="T369" s="36"/>
    </row>
    <row r="370" spans="20:20" s="35" customFormat="1" x14ac:dyDescent="0.2">
      <c r="T370" s="36"/>
    </row>
    <row r="371" spans="20:20" s="35" customFormat="1" x14ac:dyDescent="0.2">
      <c r="T371" s="36"/>
    </row>
    <row r="372" spans="20:20" s="35" customFormat="1" x14ac:dyDescent="0.2">
      <c r="T372" s="36"/>
    </row>
    <row r="373" spans="20:20" s="35" customFormat="1" x14ac:dyDescent="0.2">
      <c r="T373" s="36"/>
    </row>
    <row r="374" spans="20:20" s="35" customFormat="1" x14ac:dyDescent="0.2">
      <c r="T374" s="36"/>
    </row>
    <row r="375" spans="20:20" s="35" customFormat="1" x14ac:dyDescent="0.2">
      <c r="T375" s="36"/>
    </row>
    <row r="376" spans="20:20" s="35" customFormat="1" x14ac:dyDescent="0.2">
      <c r="T376" s="36"/>
    </row>
    <row r="377" spans="20:20" s="35" customFormat="1" x14ac:dyDescent="0.2">
      <c r="T377" s="36"/>
    </row>
    <row r="378" spans="20:20" s="35" customFormat="1" x14ac:dyDescent="0.2">
      <c r="T378" s="36"/>
    </row>
    <row r="379" spans="20:20" s="35" customFormat="1" x14ac:dyDescent="0.2">
      <c r="T379" s="36"/>
    </row>
    <row r="380" spans="20:20" s="35" customFormat="1" x14ac:dyDescent="0.2">
      <c r="T380" s="36"/>
    </row>
    <row r="381" spans="20:20" s="35" customFormat="1" x14ac:dyDescent="0.2">
      <c r="T381" s="36"/>
    </row>
    <row r="382" spans="20:20" s="35" customFormat="1" x14ac:dyDescent="0.2">
      <c r="T382" s="36"/>
    </row>
    <row r="383" spans="20:20" s="35" customFormat="1" x14ac:dyDescent="0.2">
      <c r="T383" s="36"/>
    </row>
    <row r="384" spans="20:20" s="35" customFormat="1" x14ac:dyDescent="0.2">
      <c r="T384" s="36"/>
    </row>
    <row r="385" spans="20:20" s="35" customFormat="1" x14ac:dyDescent="0.2">
      <c r="T385" s="36"/>
    </row>
    <row r="386" spans="20:20" s="35" customFormat="1" x14ac:dyDescent="0.2">
      <c r="T386" s="36"/>
    </row>
    <row r="387" spans="20:20" s="35" customFormat="1" x14ac:dyDescent="0.2">
      <c r="T387" s="36"/>
    </row>
    <row r="388" spans="20:20" s="35" customFormat="1" x14ac:dyDescent="0.2">
      <c r="T388" s="36"/>
    </row>
    <row r="389" spans="20:20" s="35" customFormat="1" x14ac:dyDescent="0.2">
      <c r="T389" s="36"/>
    </row>
    <row r="390" spans="20:20" s="35" customFormat="1" x14ac:dyDescent="0.2">
      <c r="T390" s="36"/>
    </row>
    <row r="391" spans="20:20" s="35" customFormat="1" x14ac:dyDescent="0.2">
      <c r="T391" s="36"/>
    </row>
    <row r="392" spans="20:20" s="35" customFormat="1" x14ac:dyDescent="0.2">
      <c r="T392" s="36"/>
    </row>
    <row r="393" spans="20:20" s="35" customFormat="1" x14ac:dyDescent="0.2">
      <c r="T393" s="36"/>
    </row>
    <row r="394" spans="20:20" s="35" customFormat="1" x14ac:dyDescent="0.2">
      <c r="T394" s="36"/>
    </row>
    <row r="395" spans="20:20" s="35" customFormat="1" x14ac:dyDescent="0.2">
      <c r="T395" s="36"/>
    </row>
    <row r="396" spans="20:20" s="35" customFormat="1" x14ac:dyDescent="0.2">
      <c r="T396" s="36"/>
    </row>
    <row r="397" spans="20:20" s="35" customFormat="1" x14ac:dyDescent="0.2">
      <c r="T397" s="36"/>
    </row>
    <row r="398" spans="20:20" s="35" customFormat="1" x14ac:dyDescent="0.2">
      <c r="T398" s="36"/>
    </row>
    <row r="399" spans="20:20" s="35" customFormat="1" x14ac:dyDescent="0.2">
      <c r="T399" s="36"/>
    </row>
    <row r="400" spans="20:20" s="35" customFormat="1" x14ac:dyDescent="0.2">
      <c r="T400" s="36"/>
    </row>
    <row r="401" spans="20:20" s="35" customFormat="1" x14ac:dyDescent="0.2">
      <c r="T401" s="36"/>
    </row>
    <row r="402" spans="20:20" s="35" customFormat="1" x14ac:dyDescent="0.2">
      <c r="T402" s="36"/>
    </row>
    <row r="403" spans="20:20" s="35" customFormat="1" x14ac:dyDescent="0.2">
      <c r="T403" s="36"/>
    </row>
    <row r="404" spans="20:20" s="35" customFormat="1" x14ac:dyDescent="0.2">
      <c r="T404" s="36"/>
    </row>
    <row r="405" spans="20:20" s="35" customFormat="1" x14ac:dyDescent="0.2">
      <c r="T405" s="36"/>
    </row>
    <row r="406" spans="20:20" s="35" customFormat="1" x14ac:dyDescent="0.2">
      <c r="T406" s="36"/>
    </row>
    <row r="407" spans="20:20" s="35" customFormat="1" x14ac:dyDescent="0.2">
      <c r="T407" s="36"/>
    </row>
    <row r="408" spans="20:20" s="35" customFormat="1" x14ac:dyDescent="0.2">
      <c r="T408" s="36"/>
    </row>
    <row r="409" spans="20:20" s="35" customFormat="1" x14ac:dyDescent="0.2">
      <c r="T409" s="36"/>
    </row>
    <row r="410" spans="20:20" s="35" customFormat="1" x14ac:dyDescent="0.2">
      <c r="T410" s="36"/>
    </row>
    <row r="411" spans="20:20" s="35" customFormat="1" x14ac:dyDescent="0.2">
      <c r="T411" s="36"/>
    </row>
    <row r="412" spans="20:20" s="35" customFormat="1" x14ac:dyDescent="0.2">
      <c r="T412" s="36"/>
    </row>
    <row r="413" spans="20:20" s="35" customFormat="1" x14ac:dyDescent="0.2">
      <c r="T413" s="36"/>
    </row>
    <row r="414" spans="20:20" s="35" customFormat="1" x14ac:dyDescent="0.2">
      <c r="T414" s="36"/>
    </row>
    <row r="415" spans="20:20" s="35" customFormat="1" x14ac:dyDescent="0.2">
      <c r="T415" s="36"/>
    </row>
    <row r="416" spans="20:20" s="35" customFormat="1" x14ac:dyDescent="0.2">
      <c r="T416" s="36"/>
    </row>
    <row r="417" spans="20:20" s="35" customFormat="1" x14ac:dyDescent="0.2">
      <c r="T417" s="36"/>
    </row>
    <row r="418" spans="20:20" s="35" customFormat="1" x14ac:dyDescent="0.2">
      <c r="T418" s="36"/>
    </row>
    <row r="419" spans="20:20" s="35" customFormat="1" x14ac:dyDescent="0.2">
      <c r="T419" s="36"/>
    </row>
    <row r="420" spans="20:20" s="35" customFormat="1" x14ac:dyDescent="0.2">
      <c r="T420" s="36"/>
    </row>
    <row r="421" spans="20:20" s="35" customFormat="1" x14ac:dyDescent="0.2">
      <c r="T421" s="36"/>
    </row>
    <row r="422" spans="20:20" s="35" customFormat="1" x14ac:dyDescent="0.2">
      <c r="T422" s="36"/>
    </row>
    <row r="423" spans="20:20" s="35" customFormat="1" x14ac:dyDescent="0.2">
      <c r="T423" s="36"/>
    </row>
    <row r="424" spans="20:20" s="35" customFormat="1" x14ac:dyDescent="0.2">
      <c r="T424" s="36"/>
    </row>
    <row r="425" spans="20:20" s="35" customFormat="1" x14ac:dyDescent="0.2">
      <c r="T425" s="36"/>
    </row>
    <row r="426" spans="20:20" s="35" customFormat="1" x14ac:dyDescent="0.2">
      <c r="T426" s="36"/>
    </row>
    <row r="427" spans="20:20" s="35" customFormat="1" x14ac:dyDescent="0.2">
      <c r="T427" s="36"/>
    </row>
    <row r="428" spans="20:20" s="35" customFormat="1" x14ac:dyDescent="0.2">
      <c r="T428" s="36"/>
    </row>
    <row r="429" spans="20:20" s="35" customFormat="1" x14ac:dyDescent="0.2">
      <c r="T429" s="36"/>
    </row>
    <row r="430" spans="20:20" s="35" customFormat="1" x14ac:dyDescent="0.2">
      <c r="T430" s="36"/>
    </row>
    <row r="431" spans="20:20" s="35" customFormat="1" x14ac:dyDescent="0.2">
      <c r="T431" s="36"/>
    </row>
    <row r="432" spans="20:20" s="35" customFormat="1" x14ac:dyDescent="0.2">
      <c r="T432" s="36"/>
    </row>
    <row r="433" spans="20:20" s="35" customFormat="1" x14ac:dyDescent="0.2">
      <c r="T433" s="36"/>
    </row>
    <row r="434" spans="20:20" s="35" customFormat="1" x14ac:dyDescent="0.2">
      <c r="T434" s="36"/>
    </row>
    <row r="435" spans="20:20" s="35" customFormat="1" x14ac:dyDescent="0.2">
      <c r="T435" s="36"/>
    </row>
    <row r="436" spans="20:20" s="35" customFormat="1" x14ac:dyDescent="0.2">
      <c r="T436" s="36"/>
    </row>
    <row r="437" spans="20:20" s="35" customFormat="1" x14ac:dyDescent="0.2">
      <c r="T437" s="36"/>
    </row>
    <row r="438" spans="20:20" s="35" customFormat="1" x14ac:dyDescent="0.2">
      <c r="T438" s="36"/>
    </row>
    <row r="439" spans="20:20" s="35" customFormat="1" x14ac:dyDescent="0.2">
      <c r="T439" s="36"/>
    </row>
    <row r="440" spans="20:20" s="35" customFormat="1" x14ac:dyDescent="0.2">
      <c r="T440" s="36"/>
    </row>
    <row r="441" spans="20:20" s="35" customFormat="1" x14ac:dyDescent="0.2">
      <c r="T441" s="36"/>
    </row>
    <row r="442" spans="20:20" s="35" customFormat="1" x14ac:dyDescent="0.2">
      <c r="T442" s="36"/>
    </row>
    <row r="443" spans="20:20" s="35" customFormat="1" x14ac:dyDescent="0.2">
      <c r="T443" s="36"/>
    </row>
    <row r="444" spans="20:20" s="35" customFormat="1" x14ac:dyDescent="0.2">
      <c r="T444" s="36"/>
    </row>
    <row r="445" spans="20:20" s="35" customFormat="1" x14ac:dyDescent="0.2">
      <c r="T445" s="36"/>
    </row>
    <row r="446" spans="20:20" s="35" customFormat="1" x14ac:dyDescent="0.2">
      <c r="T446" s="36"/>
    </row>
    <row r="447" spans="20:20" s="35" customFormat="1" x14ac:dyDescent="0.2">
      <c r="T447" s="36"/>
    </row>
    <row r="448" spans="20:20" s="35" customFormat="1" x14ac:dyDescent="0.2">
      <c r="T448" s="36"/>
    </row>
    <row r="449" spans="6:20" s="35" customFormat="1" x14ac:dyDescent="0.2">
      <c r="T449" s="36"/>
    </row>
    <row r="450" spans="6:20" s="35" customFormat="1" x14ac:dyDescent="0.2">
      <c r="T450" s="36"/>
    </row>
    <row r="451" spans="6:20" s="35" customFormat="1" x14ac:dyDescent="0.2">
      <c r="T451" s="36"/>
    </row>
    <row r="452" spans="6:20" s="35" customFormat="1" x14ac:dyDescent="0.2">
      <c r="T452" s="36"/>
    </row>
    <row r="453" spans="6:20" s="35" customFormat="1" x14ac:dyDescent="0.2">
      <c r="T453" s="36"/>
    </row>
    <row r="454" spans="6:20" s="35" customFormat="1" x14ac:dyDescent="0.2">
      <c r="T454" s="36"/>
    </row>
    <row r="455" spans="6:20" s="35" customFormat="1" x14ac:dyDescent="0.2">
      <c r="T455" s="36"/>
    </row>
    <row r="456" spans="6:20" s="35" customFormat="1" x14ac:dyDescent="0.2">
      <c r="T456" s="36"/>
    </row>
    <row r="457" spans="6:20" s="35" customFormat="1" x14ac:dyDescent="0.2">
      <c r="T457" s="36"/>
    </row>
    <row r="458" spans="6:20" s="35" customFormat="1" x14ac:dyDescent="0.2">
      <c r="T458" s="36"/>
    </row>
    <row r="459" spans="6:20" s="35" customFormat="1" x14ac:dyDescent="0.2">
      <c r="T459" s="36"/>
    </row>
    <row r="460" spans="6:20" s="35" customFormat="1" x14ac:dyDescent="0.2">
      <c r="T460" s="36"/>
    </row>
    <row r="461" spans="6:20" s="35" customFormat="1" x14ac:dyDescent="0.2">
      <c r="T461" s="36"/>
    </row>
    <row r="462" spans="6:20" s="35" customFormat="1" x14ac:dyDescent="0.2">
      <c r="F462"/>
      <c r="G462"/>
      <c r="H462"/>
      <c r="T462" s="36"/>
    </row>
    <row r="463" spans="6:20" s="35" customFormat="1" x14ac:dyDescent="0.2">
      <c r="F463"/>
      <c r="G463"/>
      <c r="H463"/>
      <c r="T463" s="36"/>
    </row>
    <row r="464" spans="6:20" s="35" customFormat="1" x14ac:dyDescent="0.2">
      <c r="F464"/>
      <c r="G464"/>
      <c r="H464"/>
      <c r="T464" s="36"/>
    </row>
    <row r="465" spans="6:20" s="35" customFormat="1" x14ac:dyDescent="0.2">
      <c r="F465"/>
      <c r="G465"/>
      <c r="H465"/>
      <c r="T465" s="36"/>
    </row>
  </sheetData>
  <mergeCells count="18">
    <mergeCell ref="E28:F28"/>
    <mergeCell ref="F63:G63"/>
    <mergeCell ref="F64:G64"/>
    <mergeCell ref="D63:E63"/>
    <mergeCell ref="D64:E64"/>
    <mergeCell ref="J7:K7"/>
    <mergeCell ref="D25:E25"/>
    <mergeCell ref="F25:G25"/>
    <mergeCell ref="D26:E26"/>
    <mergeCell ref="F26:G26"/>
    <mergeCell ref="J69:O73"/>
    <mergeCell ref="B77:H77"/>
    <mergeCell ref="J45:K45"/>
    <mergeCell ref="E67:F67"/>
    <mergeCell ref="E29:F29"/>
    <mergeCell ref="J31:O35"/>
    <mergeCell ref="B39:H39"/>
    <mergeCell ref="E66:F66"/>
  </mergeCells>
  <pageMargins left="0.32" right="0.31496062992125984" top="0.89" bottom="0.31496062992125984" header="0.31496062992125984" footer="0.15748031496062992"/>
  <pageSetup paperSize="9" scale="94" fitToHeight="0" orientation="landscape" r:id="rId1"/>
  <headerFooter alignWithMargins="0">
    <oddFooter>&amp;CSeite &amp;P von &amp;N</oddFooter>
  </headerFooter>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503"/>
  <sheetViews>
    <sheetView zoomScaleNormal="100" zoomScaleSheetLayoutView="100" workbookViewId="0">
      <selection activeCell="I1" sqref="I1:I1048576"/>
    </sheetView>
  </sheetViews>
  <sheetFormatPr baseColWidth="10" defaultRowHeight="12.75" x14ac:dyDescent="0.2"/>
  <cols>
    <col min="1" max="1" width="6.28515625" customWidth="1"/>
    <col min="2" max="2" width="20.140625" customWidth="1"/>
    <col min="3" max="3" width="21" customWidth="1"/>
    <col min="4" max="5" width="20.140625" customWidth="1"/>
    <col min="6" max="6" width="21.28515625" customWidth="1"/>
    <col min="7" max="8" width="21.85546875" customWidth="1"/>
    <col min="9" max="9" width="9.85546875" style="35" customWidth="1"/>
    <col min="10" max="10" width="13.42578125" customWidth="1"/>
    <col min="11" max="11" width="14.85546875" customWidth="1"/>
    <col min="12" max="12" width="18.140625" customWidth="1"/>
    <col min="13" max="13" width="10.28515625" customWidth="1"/>
    <col min="14" max="14" width="13.85546875" customWidth="1"/>
    <col min="15" max="15" width="15" customWidth="1"/>
    <col min="16" max="16" width="15.42578125" customWidth="1"/>
    <col min="17" max="18" width="16.85546875" customWidth="1"/>
    <col min="19" max="19" width="4" style="35" customWidth="1"/>
    <col min="20" max="20" width="11.42578125" style="36"/>
    <col min="21" max="50" width="11.42578125" style="35"/>
  </cols>
  <sheetData>
    <row r="1" spans="1:50" ht="15.75" x14ac:dyDescent="0.25">
      <c r="A1" s="1" t="s">
        <v>26</v>
      </c>
      <c r="B1" s="2"/>
      <c r="C1" s="3" t="s">
        <v>106</v>
      </c>
      <c r="D1" s="84" t="s">
        <v>150</v>
      </c>
      <c r="E1" s="5" t="s">
        <v>0</v>
      </c>
      <c r="F1" s="30" t="s">
        <v>143</v>
      </c>
      <c r="G1" s="3" t="s">
        <v>1</v>
      </c>
      <c r="H1" s="29" t="s">
        <v>144</v>
      </c>
      <c r="I1" s="92"/>
      <c r="J1" s="47" t="s">
        <v>96</v>
      </c>
      <c r="K1" s="48"/>
      <c r="L1" s="48"/>
      <c r="M1" s="48"/>
      <c r="N1" s="48"/>
      <c r="O1" s="48"/>
      <c r="P1" s="48"/>
      <c r="Q1" s="48"/>
      <c r="R1" s="48"/>
      <c r="S1" s="48"/>
      <c r="T1" s="49"/>
      <c r="U1" s="48"/>
    </row>
    <row r="2" spans="1:50" ht="15.75" x14ac:dyDescent="0.25">
      <c r="A2" s="1" t="s">
        <v>27</v>
      </c>
      <c r="B2" s="2"/>
      <c r="I2" s="93"/>
      <c r="J2" s="47" t="s">
        <v>54</v>
      </c>
      <c r="K2" s="48"/>
      <c r="L2" s="48"/>
      <c r="M2" s="48"/>
      <c r="N2" s="48"/>
      <c r="O2" s="48"/>
      <c r="P2" s="48"/>
      <c r="Q2" s="48"/>
      <c r="R2" s="48"/>
      <c r="S2" s="48"/>
      <c r="T2" s="49"/>
      <c r="U2" s="48"/>
    </row>
    <row r="3" spans="1:50" ht="18" customHeight="1" x14ac:dyDescent="0.25">
      <c r="A3" s="1"/>
      <c r="B3" s="2"/>
      <c r="I3" s="93"/>
      <c r="J3" s="51" t="s">
        <v>66</v>
      </c>
    </row>
    <row r="4" spans="1:50" s="17" customFormat="1" x14ac:dyDescent="0.2">
      <c r="I4" s="97"/>
      <c r="T4" s="78"/>
    </row>
    <row r="5" spans="1:50" s="35" customFormat="1" ht="15" x14ac:dyDescent="0.25">
      <c r="A5"/>
      <c r="B5" s="21" t="s">
        <v>2</v>
      </c>
      <c r="C5" s="10" t="s">
        <v>58</v>
      </c>
      <c r="D5"/>
      <c r="E5"/>
      <c r="F5"/>
      <c r="G5"/>
      <c r="H5"/>
      <c r="I5" s="93"/>
      <c r="J5" s="50" t="s">
        <v>69</v>
      </c>
      <c r="K5" s="6"/>
      <c r="L5"/>
      <c r="M5" s="6" t="s">
        <v>107</v>
      </c>
      <c r="N5"/>
      <c r="O5"/>
      <c r="P5"/>
      <c r="Q5"/>
      <c r="R5"/>
      <c r="T5" s="36"/>
    </row>
    <row r="6" spans="1:50" s="35" customFormat="1" ht="9" customHeight="1" x14ac:dyDescent="0.25">
      <c r="A6"/>
      <c r="B6" s="41"/>
      <c r="C6" s="10"/>
      <c r="D6"/>
      <c r="E6"/>
      <c r="F6"/>
      <c r="G6"/>
      <c r="H6"/>
      <c r="I6" s="93"/>
      <c r="J6"/>
      <c r="K6"/>
      <c r="L6"/>
      <c r="M6"/>
      <c r="N6"/>
      <c r="O6"/>
      <c r="P6"/>
      <c r="Q6"/>
      <c r="R6"/>
      <c r="T6" s="36"/>
    </row>
    <row r="7" spans="1:50" s="35" customFormat="1" ht="15" x14ac:dyDescent="0.25">
      <c r="A7" s="4" t="s">
        <v>159</v>
      </c>
      <c r="B7" s="7"/>
      <c r="C7" s="8"/>
      <c r="D7" s="8"/>
      <c r="E7" s="9"/>
      <c r="F7" s="6"/>
      <c r="G7" s="6"/>
      <c r="H7" s="6"/>
      <c r="I7" s="93"/>
      <c r="J7" s="118" t="s">
        <v>101</v>
      </c>
      <c r="K7" s="118"/>
      <c r="L7" s="50" t="s">
        <v>73</v>
      </c>
      <c r="M7" s="50" t="s">
        <v>68</v>
      </c>
      <c r="N7" s="50" t="s">
        <v>68</v>
      </c>
      <c r="O7" s="50" t="s">
        <v>68</v>
      </c>
      <c r="P7" s="6" t="s">
        <v>68</v>
      </c>
      <c r="Q7" s="6"/>
      <c r="R7" s="6"/>
      <c r="T7" s="36"/>
      <c r="U7" s="37"/>
      <c r="V7" s="37"/>
      <c r="W7" s="37"/>
      <c r="X7" s="37"/>
      <c r="Y7" s="37"/>
      <c r="Z7" s="37"/>
      <c r="AA7" s="37"/>
      <c r="AB7" s="37"/>
      <c r="AC7" s="37"/>
      <c r="AD7" s="37"/>
      <c r="AE7" s="37"/>
      <c r="AF7" s="37"/>
      <c r="AG7" s="37"/>
      <c r="AH7" s="37"/>
      <c r="AI7" s="37"/>
      <c r="AJ7" s="37"/>
    </row>
    <row r="8" spans="1:50" s="35" customFormat="1" x14ac:dyDescent="0.2">
      <c r="A8" s="6"/>
      <c r="B8"/>
      <c r="C8" s="100" t="s">
        <v>3</v>
      </c>
      <c r="D8" s="100" t="s">
        <v>4</v>
      </c>
      <c r="E8" s="100" t="s">
        <v>5</v>
      </c>
      <c r="F8" s="100" t="s">
        <v>6</v>
      </c>
      <c r="G8" s="100" t="s">
        <v>25</v>
      </c>
      <c r="H8" s="91" t="s">
        <v>65</v>
      </c>
      <c r="I8" s="94" t="s">
        <v>130</v>
      </c>
      <c r="J8" s="61" t="s">
        <v>127</v>
      </c>
      <c r="K8" s="71" t="s">
        <v>126</v>
      </c>
      <c r="L8" s="100" t="s">
        <v>71</v>
      </c>
      <c r="M8" s="61" t="s">
        <v>121</v>
      </c>
      <c r="N8" s="61" t="s">
        <v>124</v>
      </c>
      <c r="O8" s="61" t="s">
        <v>125</v>
      </c>
      <c r="P8" s="61" t="s">
        <v>97</v>
      </c>
      <c r="Q8" s="61" t="s">
        <v>98</v>
      </c>
      <c r="R8"/>
      <c r="S8" s="37"/>
      <c r="T8" s="40"/>
      <c r="U8" s="37"/>
      <c r="V8" s="37"/>
      <c r="W8" s="37"/>
      <c r="X8" s="37"/>
      <c r="Y8" s="37"/>
      <c r="Z8" s="37"/>
      <c r="AA8" s="37"/>
      <c r="AB8" s="37"/>
      <c r="AC8" s="37"/>
      <c r="AD8" s="37"/>
      <c r="AE8" s="37"/>
      <c r="AF8" s="37"/>
      <c r="AG8" s="37"/>
      <c r="AH8" s="37"/>
      <c r="AI8" s="37"/>
      <c r="AJ8" s="37"/>
    </row>
    <row r="9" spans="1:50" s="35" customFormat="1" x14ac:dyDescent="0.2">
      <c r="A9"/>
      <c r="B9"/>
      <c r="C9" s="102" t="s">
        <v>67</v>
      </c>
      <c r="D9" s="102"/>
      <c r="E9" s="102"/>
      <c r="F9" s="102"/>
      <c r="G9" s="102"/>
      <c r="H9"/>
      <c r="I9" s="95"/>
      <c r="J9" s="62" t="s">
        <v>65</v>
      </c>
      <c r="K9" s="62"/>
      <c r="L9" s="62"/>
      <c r="M9" s="54" t="str">
        <f>IF(AND(J9="",K9=""),"x","")</f>
        <v/>
      </c>
      <c r="N9" s="54" t="str">
        <f t="shared" ref="N9:N14" si="0">IF(AND(L9="x",M9="",J9="x"),"x","")</f>
        <v/>
      </c>
      <c r="O9" s="54" t="str">
        <f t="shared" ref="O9:O14" si="1">IF(AND(L9="x",M9="",K9="x"),"x","")</f>
        <v/>
      </c>
      <c r="P9" s="54">
        <f t="shared" ref="P9:P14" si="2">IF(AND(J9="x",L9="x"),F9,)</f>
        <v>0</v>
      </c>
      <c r="Q9" s="54">
        <f t="shared" ref="Q9:Q14" si="3">IF(AND(K9="x",L9="x"),F9,)</f>
        <v>0</v>
      </c>
      <c r="R9"/>
      <c r="S9" s="37"/>
      <c r="T9" s="52"/>
      <c r="U9" s="37"/>
      <c r="V9" s="37"/>
      <c r="W9" s="37"/>
      <c r="X9" s="37"/>
      <c r="Y9" s="37"/>
      <c r="Z9" s="37"/>
      <c r="AA9" s="37"/>
      <c r="AB9" s="37"/>
      <c r="AC9" s="37"/>
      <c r="AD9" s="37"/>
      <c r="AE9" s="37"/>
      <c r="AF9" s="37"/>
      <c r="AG9" s="37"/>
      <c r="AH9" s="37"/>
      <c r="AI9" s="37"/>
      <c r="AJ9" s="37"/>
    </row>
    <row r="10" spans="1:50" s="35" customFormat="1" x14ac:dyDescent="0.2">
      <c r="A10"/>
      <c r="B10"/>
      <c r="C10" s="102" t="s">
        <v>75</v>
      </c>
      <c r="D10" s="102" t="s">
        <v>42</v>
      </c>
      <c r="E10" s="53" t="s">
        <v>12</v>
      </c>
      <c r="F10" s="102">
        <v>60</v>
      </c>
      <c r="G10" s="102">
        <v>50</v>
      </c>
      <c r="H10"/>
      <c r="I10" s="95"/>
      <c r="J10" s="63" t="s">
        <v>65</v>
      </c>
      <c r="K10" s="62"/>
      <c r="L10" s="62"/>
      <c r="M10" s="54" t="str">
        <f t="shared" ref="M10:M14" si="4">IF(AND(J10="",K10=""),"x","")</f>
        <v/>
      </c>
      <c r="N10" s="54" t="str">
        <f t="shared" si="0"/>
        <v/>
      </c>
      <c r="O10" s="54" t="str">
        <f t="shared" si="1"/>
        <v/>
      </c>
      <c r="P10" s="54">
        <f t="shared" si="2"/>
        <v>0</v>
      </c>
      <c r="Q10" s="54">
        <f t="shared" si="3"/>
        <v>0</v>
      </c>
      <c r="R10"/>
      <c r="S10" s="37"/>
      <c r="T10" s="52"/>
      <c r="U10" s="37"/>
      <c r="V10" s="37"/>
      <c r="W10" s="37"/>
      <c r="X10" s="37"/>
      <c r="Y10" s="37"/>
      <c r="Z10" s="37"/>
      <c r="AA10" s="37"/>
      <c r="AB10" s="37"/>
      <c r="AC10" s="37"/>
      <c r="AD10" s="37"/>
      <c r="AE10" s="37"/>
      <c r="AF10" s="37"/>
      <c r="AG10" s="37"/>
      <c r="AH10" s="37"/>
      <c r="AI10" s="37"/>
      <c r="AJ10" s="37"/>
    </row>
    <row r="11" spans="1:50" s="35" customFormat="1" x14ac:dyDescent="0.2">
      <c r="A11"/>
      <c r="B11"/>
      <c r="C11" s="102" t="s">
        <v>112</v>
      </c>
      <c r="D11" s="102" t="s">
        <v>7</v>
      </c>
      <c r="E11" s="102" t="s">
        <v>8</v>
      </c>
      <c r="F11" s="102">
        <v>60</v>
      </c>
      <c r="G11" s="102">
        <v>75</v>
      </c>
      <c r="H11"/>
      <c r="I11" s="95"/>
      <c r="J11" s="63" t="s">
        <v>65</v>
      </c>
      <c r="K11" s="62"/>
      <c r="L11" s="62" t="s">
        <v>65</v>
      </c>
      <c r="M11" s="54" t="str">
        <f t="shared" si="4"/>
        <v/>
      </c>
      <c r="N11" s="54" t="str">
        <f t="shared" si="0"/>
        <v>x</v>
      </c>
      <c r="O11" s="54" t="str">
        <f t="shared" si="1"/>
        <v/>
      </c>
      <c r="P11" s="54">
        <f t="shared" si="2"/>
        <v>60</v>
      </c>
      <c r="Q11" s="54">
        <f t="shared" si="3"/>
        <v>0</v>
      </c>
      <c r="R11"/>
      <c r="S11" s="37"/>
      <c r="T11" s="52"/>
      <c r="U11" s="37"/>
      <c r="V11" s="37"/>
      <c r="W11" s="37"/>
      <c r="X11" s="37"/>
      <c r="Y11" s="37"/>
      <c r="Z11" s="37"/>
      <c r="AA11" s="37"/>
      <c r="AB11" s="37"/>
      <c r="AC11" s="37"/>
      <c r="AD11" s="37"/>
      <c r="AE11" s="37"/>
      <c r="AF11" s="37"/>
      <c r="AG11" s="37"/>
      <c r="AH11" s="37"/>
      <c r="AI11" s="37"/>
      <c r="AJ11" s="37"/>
    </row>
    <row r="12" spans="1:50" s="35" customFormat="1" x14ac:dyDescent="0.2">
      <c r="A12"/>
      <c r="B12"/>
      <c r="C12" s="102" t="s">
        <v>74</v>
      </c>
      <c r="D12" s="102" t="s">
        <v>7</v>
      </c>
      <c r="E12" s="102" t="s">
        <v>12</v>
      </c>
      <c r="F12" s="102">
        <v>60</v>
      </c>
      <c r="G12" s="102">
        <v>10</v>
      </c>
      <c r="H12"/>
      <c r="I12" s="95"/>
      <c r="J12" s="62"/>
      <c r="K12" s="62"/>
      <c r="L12" s="62" t="s">
        <v>65</v>
      </c>
      <c r="M12" s="54" t="str">
        <f t="shared" si="4"/>
        <v>x</v>
      </c>
      <c r="N12" s="54" t="str">
        <f t="shared" si="0"/>
        <v/>
      </c>
      <c r="O12" s="54" t="str">
        <f t="shared" si="1"/>
        <v/>
      </c>
      <c r="P12" s="54">
        <f t="shared" si="2"/>
        <v>0</v>
      </c>
      <c r="Q12" s="54">
        <f t="shared" si="3"/>
        <v>0</v>
      </c>
      <c r="R12"/>
      <c r="S12" s="37"/>
      <c r="T12" s="52"/>
      <c r="U12" s="37"/>
      <c r="V12" s="37"/>
      <c r="W12" s="37"/>
      <c r="X12" s="37"/>
      <c r="Y12" s="37"/>
      <c r="Z12" s="37"/>
      <c r="AA12" s="37"/>
      <c r="AB12" s="37"/>
      <c r="AC12" s="37"/>
      <c r="AD12" s="37"/>
      <c r="AE12" s="37"/>
      <c r="AF12" s="37"/>
      <c r="AG12" s="37"/>
      <c r="AH12" s="37"/>
      <c r="AI12" s="37"/>
      <c r="AJ12" s="37"/>
    </row>
    <row r="13" spans="1:50" s="35" customFormat="1" x14ac:dyDescent="0.2">
      <c r="A13"/>
      <c r="B13"/>
      <c r="C13" s="53" t="s">
        <v>75</v>
      </c>
      <c r="D13" s="53" t="s">
        <v>42</v>
      </c>
      <c r="E13" s="53" t="s">
        <v>12</v>
      </c>
      <c r="F13" s="102">
        <v>60</v>
      </c>
      <c r="G13" s="75">
        <v>30</v>
      </c>
      <c r="H13"/>
      <c r="I13" s="95"/>
      <c r="J13" s="62"/>
      <c r="K13" s="63" t="s">
        <v>65</v>
      </c>
      <c r="L13" s="62"/>
      <c r="M13" s="54" t="str">
        <f t="shared" si="4"/>
        <v/>
      </c>
      <c r="N13" s="54" t="str">
        <f t="shared" si="0"/>
        <v/>
      </c>
      <c r="O13" s="54" t="str">
        <f t="shared" si="1"/>
        <v/>
      </c>
      <c r="P13" s="54">
        <f t="shared" si="2"/>
        <v>0</v>
      </c>
      <c r="Q13" s="54">
        <f t="shared" si="3"/>
        <v>0</v>
      </c>
      <c r="R13"/>
      <c r="S13" s="37"/>
      <c r="T13" s="40"/>
      <c r="U13" s="37"/>
      <c r="V13" s="37"/>
      <c r="W13" s="37"/>
      <c r="X13" s="37"/>
      <c r="Y13" s="37"/>
      <c r="Z13" s="37"/>
      <c r="AA13" s="37"/>
      <c r="AB13" s="37"/>
      <c r="AC13" s="37"/>
      <c r="AD13" s="37"/>
      <c r="AE13" s="37"/>
      <c r="AF13" s="37"/>
      <c r="AG13" s="37"/>
      <c r="AH13" s="37"/>
      <c r="AI13" s="37"/>
      <c r="AJ13" s="37"/>
    </row>
    <row r="14" spans="1:50" s="35" customFormat="1" x14ac:dyDescent="0.2">
      <c r="A14" s="6"/>
      <c r="B14"/>
      <c r="C14" s="102" t="s">
        <v>67</v>
      </c>
      <c r="D14" s="102"/>
      <c r="E14" s="102"/>
      <c r="F14" s="102"/>
      <c r="G14" s="102"/>
      <c r="H14"/>
      <c r="I14" s="96"/>
      <c r="J14" s="64"/>
      <c r="K14" s="65" t="s">
        <v>65</v>
      </c>
      <c r="L14" s="64"/>
      <c r="M14" s="54" t="str">
        <f t="shared" si="4"/>
        <v/>
      </c>
      <c r="N14" s="54" t="str">
        <f t="shared" si="0"/>
        <v/>
      </c>
      <c r="O14" s="54" t="str">
        <f t="shared" si="1"/>
        <v/>
      </c>
      <c r="P14" s="54">
        <f t="shared" si="2"/>
        <v>0</v>
      </c>
      <c r="Q14" s="54">
        <f t="shared" si="3"/>
        <v>0</v>
      </c>
      <c r="R14"/>
      <c r="S14" s="37"/>
      <c r="T14" s="40"/>
      <c r="U14" s="37"/>
      <c r="V14" s="37"/>
      <c r="W14" s="37"/>
      <c r="X14" s="37"/>
      <c r="Y14" s="37"/>
      <c r="Z14" s="37"/>
      <c r="AA14" s="37"/>
      <c r="AB14" s="37"/>
      <c r="AC14" s="37"/>
      <c r="AD14" s="37"/>
      <c r="AE14" s="37"/>
      <c r="AF14" s="37"/>
      <c r="AG14" s="37"/>
      <c r="AH14" s="37"/>
      <c r="AI14" s="37"/>
      <c r="AJ14" s="37"/>
    </row>
    <row r="15" spans="1:50" s="17" customFormat="1" x14ac:dyDescent="0.2">
      <c r="A15" s="16"/>
      <c r="B15" s="16"/>
      <c r="C15" s="16"/>
      <c r="D15" s="16"/>
      <c r="E15" s="16"/>
      <c r="F15" s="16"/>
      <c r="G15" s="61" t="s">
        <v>93</v>
      </c>
      <c r="H15" s="61" t="s">
        <v>92</v>
      </c>
      <c r="I15" s="95"/>
      <c r="J15" s="23"/>
      <c r="K15" s="23"/>
      <c r="L15" s="23"/>
      <c r="M15" s="16"/>
      <c r="N15" s="16"/>
      <c r="O15" s="16"/>
      <c r="P15" s="16"/>
      <c r="Q15" s="16"/>
      <c r="S15" s="37"/>
      <c r="T15" s="40"/>
      <c r="U15" s="37"/>
      <c r="V15" s="37"/>
      <c r="W15" s="37"/>
      <c r="X15" s="37"/>
      <c r="Y15" s="37"/>
      <c r="Z15" s="37"/>
      <c r="AA15" s="37"/>
      <c r="AB15" s="37"/>
      <c r="AC15" s="37"/>
      <c r="AD15" s="37"/>
      <c r="AE15" s="37"/>
      <c r="AF15" s="37"/>
      <c r="AG15" s="37"/>
      <c r="AH15" s="37"/>
      <c r="AI15" s="37"/>
      <c r="AJ15" s="37"/>
      <c r="AK15" s="35"/>
      <c r="AL15" s="35"/>
      <c r="AM15" s="35"/>
      <c r="AN15" s="35"/>
      <c r="AO15" s="35"/>
      <c r="AP15" s="35"/>
      <c r="AQ15" s="35"/>
      <c r="AR15" s="35"/>
      <c r="AS15" s="35"/>
      <c r="AT15" s="35"/>
      <c r="AU15" s="35"/>
      <c r="AV15" s="35"/>
      <c r="AW15" s="35"/>
      <c r="AX15" s="35"/>
    </row>
    <row r="16" spans="1:50" s="17" customFormat="1" x14ac:dyDescent="0.2">
      <c r="A16" s="16"/>
      <c r="B16" s="16"/>
      <c r="C16" s="16"/>
      <c r="D16" s="16"/>
      <c r="E16" s="58"/>
      <c r="F16" s="60" t="s">
        <v>122</v>
      </c>
      <c r="G16" s="59">
        <f>SUMIF(M9:M14,"x",G9:G14)</f>
        <v>10</v>
      </c>
      <c r="H16" s="59">
        <f>SUMIFS(G9:G14,L9:L14,"x",M9:M14,"x")</f>
        <v>10</v>
      </c>
      <c r="I16" s="93"/>
      <c r="J16" s="23"/>
      <c r="K16" s="23"/>
      <c r="L16" s="23"/>
      <c r="M16" s="16"/>
      <c r="N16" s="16"/>
      <c r="O16" s="16"/>
      <c r="P16" s="16"/>
      <c r="Q16" s="16"/>
      <c r="S16" s="37"/>
      <c r="T16" s="40"/>
      <c r="U16" s="37"/>
      <c r="V16" s="37"/>
      <c r="W16" s="37"/>
      <c r="X16" s="37"/>
      <c r="Y16" s="37"/>
      <c r="Z16" s="37"/>
      <c r="AA16" s="37"/>
      <c r="AB16" s="37"/>
      <c r="AC16" s="37"/>
      <c r="AD16" s="37"/>
      <c r="AE16" s="37"/>
      <c r="AF16" s="37"/>
      <c r="AG16" s="37"/>
      <c r="AH16" s="37"/>
      <c r="AI16" s="37"/>
      <c r="AJ16" s="37"/>
      <c r="AK16" s="35"/>
      <c r="AL16" s="35"/>
      <c r="AM16" s="35"/>
      <c r="AN16" s="35"/>
      <c r="AO16" s="35"/>
      <c r="AP16" s="35"/>
      <c r="AQ16" s="35"/>
      <c r="AR16" s="35"/>
      <c r="AS16" s="35"/>
      <c r="AT16" s="35"/>
      <c r="AU16" s="35"/>
      <c r="AV16" s="35"/>
      <c r="AW16" s="35"/>
      <c r="AX16" s="35"/>
    </row>
    <row r="17" spans="1:50" s="17" customFormat="1" x14ac:dyDescent="0.2">
      <c r="A17" s="16"/>
      <c r="B17" s="16"/>
      <c r="C17" s="16"/>
      <c r="D17" s="16"/>
      <c r="E17" s="58"/>
      <c r="F17" s="60" t="s">
        <v>119</v>
      </c>
      <c r="G17" s="59">
        <f>SUMIF(J9:J14,"x",G9:G14)</f>
        <v>125</v>
      </c>
      <c r="H17" s="59">
        <f>SUMIF(N9:N14,"x",G9:G14)</f>
        <v>75</v>
      </c>
      <c r="I17" s="94"/>
      <c r="J17" s="23"/>
      <c r="K17" s="23"/>
      <c r="L17" s="23"/>
      <c r="N17" s="16"/>
      <c r="O17" s="16"/>
      <c r="P17" s="66" t="s">
        <v>99</v>
      </c>
      <c r="Q17" s="16"/>
      <c r="S17" s="37"/>
      <c r="T17" s="40"/>
      <c r="U17" s="37"/>
      <c r="V17" s="37"/>
      <c r="W17" s="37"/>
      <c r="X17" s="37"/>
      <c r="Y17" s="37"/>
      <c r="Z17" s="37"/>
      <c r="AA17" s="37"/>
      <c r="AB17" s="37"/>
      <c r="AC17" s="37"/>
      <c r="AD17" s="37"/>
      <c r="AE17" s="37"/>
      <c r="AF17" s="37"/>
      <c r="AG17" s="37"/>
      <c r="AH17" s="37"/>
      <c r="AI17" s="37"/>
      <c r="AJ17" s="37"/>
      <c r="AK17" s="35"/>
      <c r="AL17" s="35"/>
      <c r="AM17" s="35"/>
      <c r="AN17" s="35"/>
      <c r="AO17" s="35"/>
      <c r="AP17" s="35"/>
      <c r="AQ17" s="35"/>
      <c r="AR17" s="35"/>
      <c r="AS17" s="35"/>
      <c r="AT17" s="35"/>
      <c r="AU17" s="35"/>
      <c r="AV17" s="35"/>
      <c r="AW17" s="35"/>
      <c r="AX17" s="35"/>
    </row>
    <row r="18" spans="1:50" s="17" customFormat="1" x14ac:dyDescent="0.2">
      <c r="A18" s="16"/>
      <c r="B18" s="16"/>
      <c r="C18" s="16"/>
      <c r="D18" s="16"/>
      <c r="E18" s="58"/>
      <c r="F18" s="60" t="s">
        <v>120</v>
      </c>
      <c r="G18" s="59">
        <f>SUMIF(K9:K14,"x",G9:G14)</f>
        <v>30</v>
      </c>
      <c r="H18" s="59">
        <f>SUMIF(O9:O14,"x",G9:G14)</f>
        <v>0</v>
      </c>
      <c r="I18" s="94"/>
      <c r="J18" s="23"/>
      <c r="K18" s="23"/>
      <c r="L18" s="23"/>
      <c r="M18" s="16"/>
      <c r="N18" s="16"/>
      <c r="O18" s="16"/>
      <c r="P18" s="16">
        <f>MAX(P9:P14)</f>
        <v>60</v>
      </c>
      <c r="Q18" s="16"/>
      <c r="S18" s="37"/>
      <c r="T18" s="40"/>
      <c r="U18" s="37"/>
      <c r="V18" s="37"/>
      <c r="W18" s="37"/>
      <c r="X18" s="37"/>
      <c r="Y18" s="37"/>
      <c r="Z18" s="37"/>
      <c r="AA18" s="37"/>
      <c r="AB18" s="37"/>
      <c r="AC18" s="37"/>
      <c r="AD18" s="37"/>
      <c r="AE18" s="37"/>
      <c r="AF18" s="37"/>
      <c r="AG18" s="37"/>
      <c r="AH18" s="37"/>
      <c r="AI18" s="37"/>
      <c r="AJ18" s="37"/>
      <c r="AK18" s="35"/>
      <c r="AL18" s="35"/>
      <c r="AM18" s="35"/>
      <c r="AN18" s="35"/>
      <c r="AO18" s="35"/>
      <c r="AP18" s="35"/>
      <c r="AQ18" s="35"/>
      <c r="AR18" s="35"/>
      <c r="AS18" s="35"/>
      <c r="AT18" s="35"/>
      <c r="AU18" s="35"/>
      <c r="AV18" s="35"/>
      <c r="AW18" s="35"/>
      <c r="AX18" s="35"/>
    </row>
    <row r="19" spans="1:50" s="17" customFormat="1" x14ac:dyDescent="0.2">
      <c r="A19" s="16"/>
      <c r="B19" s="16"/>
      <c r="C19" s="16"/>
      <c r="D19" s="16"/>
      <c r="E19" s="60"/>
      <c r="F19" s="60" t="s">
        <v>81</v>
      </c>
      <c r="G19" s="59">
        <f>SUM(G9:G14)</f>
        <v>165</v>
      </c>
      <c r="H19" s="59">
        <f>SUMIF(L9:L14,"x",G9:G14)</f>
        <v>85</v>
      </c>
      <c r="I19" s="94"/>
      <c r="J19" s="23"/>
      <c r="K19" s="23"/>
      <c r="L19" s="23"/>
      <c r="M19" s="16"/>
      <c r="N19" s="16"/>
      <c r="O19" s="16"/>
      <c r="P19" s="71" t="s">
        <v>100</v>
      </c>
      <c r="Q19" s="16"/>
      <c r="S19" s="37"/>
      <c r="T19" s="40"/>
      <c r="U19" s="37"/>
      <c r="V19" s="37"/>
      <c r="W19" s="37"/>
      <c r="X19" s="37"/>
      <c r="Y19" s="37"/>
      <c r="Z19" s="37"/>
      <c r="AA19" s="37"/>
      <c r="AB19" s="37"/>
      <c r="AC19" s="37"/>
      <c r="AD19" s="37"/>
      <c r="AE19" s="37"/>
      <c r="AF19" s="37"/>
      <c r="AG19" s="37"/>
      <c r="AH19" s="37"/>
      <c r="AI19" s="37"/>
      <c r="AJ19" s="37"/>
      <c r="AK19" s="35"/>
      <c r="AL19" s="35"/>
      <c r="AM19" s="35"/>
      <c r="AN19" s="35"/>
      <c r="AO19" s="35"/>
      <c r="AP19" s="35"/>
      <c r="AQ19" s="35"/>
      <c r="AR19" s="35"/>
      <c r="AS19" s="35"/>
      <c r="AT19" s="35"/>
      <c r="AU19" s="35"/>
      <c r="AV19" s="35"/>
      <c r="AW19" s="35"/>
      <c r="AX19" s="35"/>
    </row>
    <row r="20" spans="1:50" s="17" customFormat="1" ht="15" x14ac:dyDescent="0.25">
      <c r="A20" s="4" t="s">
        <v>28</v>
      </c>
      <c r="B20" s="16"/>
      <c r="C20" s="16"/>
      <c r="D20" s="16"/>
      <c r="I20" s="94"/>
      <c r="J20" s="23"/>
      <c r="K20" s="23"/>
      <c r="L20" s="23"/>
      <c r="M20" s="16"/>
      <c r="N20" s="71" t="s">
        <v>128</v>
      </c>
      <c r="O20" s="16"/>
      <c r="P20" s="16">
        <f>MAX(Q9:Q14)</f>
        <v>0</v>
      </c>
      <c r="Q20" s="16"/>
      <c r="S20" s="37"/>
      <c r="T20" s="40"/>
      <c r="U20" s="37"/>
      <c r="V20" s="37"/>
      <c r="W20" s="37"/>
      <c r="X20" s="37"/>
      <c r="Y20" s="37"/>
      <c r="Z20" s="37"/>
      <c r="AA20" s="37"/>
      <c r="AB20" s="37"/>
      <c r="AC20" s="37"/>
      <c r="AD20" s="37"/>
      <c r="AE20" s="37"/>
      <c r="AF20" s="37"/>
      <c r="AG20" s="37"/>
      <c r="AH20" s="37"/>
      <c r="AI20" s="37"/>
      <c r="AJ20" s="37"/>
      <c r="AK20" s="35"/>
      <c r="AL20" s="35"/>
      <c r="AM20" s="35"/>
      <c r="AN20" s="35"/>
      <c r="AO20" s="35"/>
      <c r="AP20" s="35"/>
      <c r="AQ20" s="35"/>
      <c r="AR20" s="35"/>
      <c r="AS20" s="35"/>
      <c r="AT20" s="35"/>
      <c r="AU20" s="35"/>
      <c r="AV20" s="35"/>
      <c r="AW20" s="35"/>
      <c r="AX20" s="35"/>
    </row>
    <row r="21" spans="1:50" x14ac:dyDescent="0.2">
      <c r="A21" t="s">
        <v>43</v>
      </c>
      <c r="C21" s="100" t="s">
        <v>44</v>
      </c>
      <c r="D21" s="100" t="s">
        <v>14</v>
      </c>
      <c r="E21" s="100" t="s">
        <v>45</v>
      </c>
      <c r="F21" s="100" t="s">
        <v>46</v>
      </c>
      <c r="G21" s="100" t="s">
        <v>32</v>
      </c>
      <c r="H21" s="100" t="s">
        <v>49</v>
      </c>
      <c r="I21" s="93"/>
      <c r="J21" s="100"/>
      <c r="K21" s="100"/>
      <c r="L21" s="100"/>
      <c r="M21" s="16">
        <f>COUNTIF(M9:M14,"x")</f>
        <v>1</v>
      </c>
      <c r="N21" s="16">
        <f ca="1">IF(M21&lt;&gt;0,SUMIF(M9:M14,"x",F9:F13)/M21,MIN(F9:F13))</f>
        <v>60</v>
      </c>
      <c r="O21" s="100"/>
      <c r="P21" s="100"/>
      <c r="Q21" s="100"/>
      <c r="R21" s="100"/>
      <c r="S21" s="37"/>
      <c r="T21" s="40"/>
      <c r="U21" s="37"/>
      <c r="V21" s="37"/>
      <c r="W21" s="37"/>
      <c r="X21" s="37"/>
      <c r="Y21" s="37"/>
      <c r="Z21" s="37"/>
      <c r="AA21" s="37"/>
      <c r="AB21" s="37"/>
      <c r="AC21" s="37"/>
      <c r="AD21" s="37"/>
      <c r="AE21" s="37"/>
      <c r="AF21" s="37"/>
      <c r="AG21" s="37"/>
      <c r="AH21" s="37"/>
      <c r="AI21" s="37"/>
      <c r="AJ21" s="37"/>
    </row>
    <row r="22" spans="1:50" x14ac:dyDescent="0.2">
      <c r="C22" s="33" t="s">
        <v>47</v>
      </c>
      <c r="D22" s="33">
        <v>3</v>
      </c>
      <c r="E22" s="33">
        <v>8</v>
      </c>
      <c r="F22" s="34" t="s">
        <v>48</v>
      </c>
      <c r="G22" s="33">
        <v>130</v>
      </c>
      <c r="H22" s="85" t="s">
        <v>147</v>
      </c>
      <c r="I22" s="94"/>
      <c r="J22" s="28"/>
      <c r="K22" s="28"/>
      <c r="L22" s="28"/>
      <c r="M22" s="28"/>
      <c r="N22" s="28"/>
      <c r="O22" s="28"/>
      <c r="P22" s="28"/>
      <c r="Q22" s="28"/>
      <c r="R22" s="28"/>
      <c r="S22" s="37"/>
      <c r="T22" s="40"/>
      <c r="U22" s="37"/>
      <c r="V22" s="37"/>
      <c r="W22" s="37"/>
      <c r="X22" s="37"/>
      <c r="Y22" s="37"/>
      <c r="Z22" s="37"/>
      <c r="AA22" s="37"/>
      <c r="AB22" s="37"/>
      <c r="AC22" s="37"/>
      <c r="AD22" s="37"/>
      <c r="AE22" s="37"/>
      <c r="AF22" s="37"/>
      <c r="AG22" s="37"/>
      <c r="AH22" s="37"/>
      <c r="AI22" s="37"/>
      <c r="AJ22" s="37"/>
    </row>
    <row r="23" spans="1:50" x14ac:dyDescent="0.2">
      <c r="B23" s="6"/>
      <c r="C23" s="23"/>
      <c r="D23" s="23"/>
      <c r="E23" s="23"/>
      <c r="F23" s="23"/>
      <c r="G23" s="88"/>
      <c r="H23" s="22"/>
      <c r="I23" s="94"/>
      <c r="J23" s="28"/>
      <c r="K23" s="28"/>
      <c r="L23" s="28"/>
      <c r="M23" s="28"/>
      <c r="N23" s="28"/>
      <c r="O23" s="28"/>
      <c r="P23" s="28"/>
      <c r="Q23" s="28"/>
      <c r="R23" s="28"/>
      <c r="S23" s="37"/>
      <c r="T23" s="40"/>
      <c r="U23" s="37"/>
      <c r="V23" s="37"/>
      <c r="W23" s="37"/>
      <c r="X23" s="37"/>
      <c r="Y23" s="37"/>
      <c r="Z23" s="37"/>
      <c r="AA23" s="37"/>
      <c r="AB23" s="37"/>
      <c r="AC23" s="37"/>
      <c r="AD23" s="37"/>
      <c r="AE23" s="37"/>
      <c r="AF23" s="37"/>
      <c r="AG23" s="37"/>
      <c r="AH23" s="37"/>
      <c r="AI23" s="37"/>
      <c r="AJ23" s="37"/>
    </row>
    <row r="24" spans="1:50" x14ac:dyDescent="0.2">
      <c r="A24" s="6" t="s">
        <v>18</v>
      </c>
      <c r="B24" s="24"/>
      <c r="F24" s="115" t="s">
        <v>162</v>
      </c>
      <c r="G24" s="100" t="s">
        <v>31</v>
      </c>
      <c r="H24" s="22"/>
      <c r="I24" s="93"/>
      <c r="J24" s="28"/>
      <c r="K24" s="28"/>
      <c r="L24" s="28"/>
      <c r="M24" s="28"/>
      <c r="N24" s="28"/>
      <c r="O24" s="28"/>
      <c r="P24" s="28"/>
      <c r="Q24" s="28"/>
      <c r="R24" s="28"/>
      <c r="S24" s="37"/>
      <c r="T24" s="40"/>
      <c r="U24" s="37"/>
      <c r="V24" s="37"/>
      <c r="W24" s="37"/>
      <c r="X24" s="37"/>
      <c r="Y24" s="37"/>
      <c r="Z24" s="37"/>
      <c r="AA24" s="37"/>
      <c r="AB24" s="37"/>
      <c r="AC24" s="37"/>
      <c r="AD24" s="37"/>
      <c r="AE24" s="37"/>
      <c r="AF24" s="37"/>
      <c r="AG24" s="37"/>
      <c r="AH24" s="37"/>
      <c r="AI24" s="37"/>
      <c r="AJ24" s="37"/>
    </row>
    <row r="25" spans="1:50" x14ac:dyDescent="0.2">
      <c r="B25" s="25"/>
      <c r="F25" s="101" t="s">
        <v>39</v>
      </c>
      <c r="G25" s="28" t="s">
        <v>7</v>
      </c>
      <c r="H25" s="22"/>
      <c r="I25" s="94"/>
      <c r="J25" s="28"/>
      <c r="K25" s="28"/>
      <c r="L25" s="28"/>
      <c r="M25" s="28"/>
      <c r="N25" s="28"/>
      <c r="O25" s="28"/>
      <c r="P25" s="28"/>
      <c r="Q25" s="28"/>
      <c r="R25" s="28"/>
      <c r="S25" s="37"/>
      <c r="T25" s="40"/>
      <c r="U25" s="37"/>
      <c r="V25" s="37"/>
      <c r="W25" s="37"/>
      <c r="X25" s="37"/>
      <c r="Y25" s="37"/>
      <c r="Z25" s="37"/>
      <c r="AA25" s="37"/>
      <c r="AB25" s="37"/>
      <c r="AC25" s="37"/>
      <c r="AD25" s="37"/>
      <c r="AE25" s="37"/>
      <c r="AF25" s="37"/>
      <c r="AG25" s="37"/>
      <c r="AH25" s="37"/>
      <c r="AI25" s="37"/>
      <c r="AJ25" s="37"/>
    </row>
    <row r="26" spans="1:50" x14ac:dyDescent="0.2">
      <c r="H26" s="17"/>
      <c r="I26" s="94"/>
      <c r="S26" s="37"/>
      <c r="T26" s="40"/>
      <c r="U26" s="37"/>
      <c r="V26" s="37"/>
      <c r="W26" s="37"/>
      <c r="X26" s="37"/>
      <c r="Y26" s="37"/>
      <c r="Z26" s="37"/>
      <c r="AA26" s="37"/>
      <c r="AB26" s="37"/>
      <c r="AC26" s="37"/>
      <c r="AD26" s="37"/>
      <c r="AE26" s="37"/>
      <c r="AF26" s="37"/>
      <c r="AG26" s="37"/>
      <c r="AH26" s="37"/>
      <c r="AI26" s="37"/>
      <c r="AJ26" s="37"/>
    </row>
    <row r="27" spans="1:50" x14ac:dyDescent="0.2">
      <c r="A27" s="6" t="s">
        <v>13</v>
      </c>
      <c r="B27" s="6"/>
      <c r="E27" s="118" t="s">
        <v>19</v>
      </c>
      <c r="F27" s="118"/>
      <c r="G27" s="100" t="s">
        <v>59</v>
      </c>
      <c r="H27" s="22"/>
      <c r="I27" s="93"/>
      <c r="J27" s="100"/>
      <c r="K27" s="100"/>
      <c r="L27" s="100"/>
      <c r="M27" s="61"/>
      <c r="N27" s="100"/>
      <c r="O27" s="100"/>
      <c r="P27" s="100"/>
      <c r="Q27" s="100"/>
      <c r="R27" s="100"/>
      <c r="S27" s="37"/>
      <c r="T27" s="40"/>
      <c r="U27" s="37"/>
      <c r="V27" s="37"/>
      <c r="W27" s="37"/>
      <c r="X27" s="37"/>
      <c r="Y27" s="37"/>
      <c r="Z27" s="37"/>
      <c r="AA27" s="37"/>
      <c r="AB27" s="37"/>
      <c r="AC27" s="37"/>
      <c r="AD27" s="37"/>
      <c r="AE27" s="37"/>
      <c r="AF27" s="37"/>
      <c r="AG27" s="37"/>
      <c r="AH27" s="37"/>
      <c r="AI27" s="37"/>
      <c r="AJ27" s="37"/>
    </row>
    <row r="28" spans="1:50" x14ac:dyDescent="0.2">
      <c r="A28" s="6"/>
      <c r="B28" s="6"/>
      <c r="E28" s="122">
        <v>5</v>
      </c>
      <c r="F28" s="116"/>
      <c r="G28" s="28" t="s">
        <v>50</v>
      </c>
      <c r="H28" s="22"/>
      <c r="I28" s="94"/>
      <c r="J28" s="28"/>
      <c r="K28" s="28"/>
      <c r="L28" s="28"/>
      <c r="M28" s="67"/>
      <c r="N28" s="67"/>
      <c r="O28" s="67"/>
      <c r="P28" s="67"/>
      <c r="Q28" s="67"/>
      <c r="R28" s="67"/>
      <c r="S28" s="37"/>
      <c r="T28" s="40"/>
      <c r="U28" s="37"/>
      <c r="V28" s="37"/>
      <c r="W28" s="37"/>
      <c r="X28" s="37"/>
      <c r="Y28" s="37"/>
      <c r="Z28" s="37"/>
      <c r="AA28" s="37"/>
      <c r="AB28" s="37"/>
      <c r="AC28" s="37"/>
      <c r="AD28" s="37"/>
      <c r="AE28" s="37"/>
      <c r="AF28" s="37"/>
      <c r="AG28" s="37"/>
      <c r="AH28" s="37"/>
      <c r="AI28" s="37"/>
      <c r="AJ28" s="37"/>
    </row>
    <row r="29" spans="1:50" x14ac:dyDescent="0.2">
      <c r="A29" s="6"/>
      <c r="B29" s="6"/>
      <c r="C29" s="6"/>
      <c r="D29" s="6"/>
      <c r="E29" s="6"/>
      <c r="F29" s="6"/>
      <c r="G29" s="6"/>
      <c r="H29" s="6"/>
      <c r="I29" s="94"/>
      <c r="J29" s="6"/>
      <c r="K29" s="6"/>
      <c r="L29" s="6"/>
      <c r="M29" s="6"/>
      <c r="N29" s="6"/>
      <c r="O29" s="6"/>
      <c r="P29" s="6"/>
      <c r="Q29" s="6"/>
      <c r="R29" s="6"/>
      <c r="S29" s="37"/>
      <c r="T29" s="40"/>
      <c r="U29" s="37"/>
      <c r="V29" s="37"/>
      <c r="W29" s="37"/>
      <c r="X29" s="37"/>
      <c r="Y29" s="37"/>
      <c r="Z29" s="37"/>
      <c r="AA29" s="37"/>
      <c r="AB29" s="37"/>
      <c r="AC29" s="37"/>
      <c r="AD29" s="37"/>
      <c r="AE29" s="37"/>
      <c r="AF29" s="37"/>
      <c r="AG29" s="37"/>
      <c r="AH29" s="37"/>
      <c r="AI29" s="37"/>
      <c r="AJ29" s="37"/>
    </row>
    <row r="30" spans="1:50" x14ac:dyDescent="0.2">
      <c r="A30" s="6" t="s">
        <v>95</v>
      </c>
      <c r="B30" s="100" t="s">
        <v>24</v>
      </c>
      <c r="C30" s="100" t="s">
        <v>21</v>
      </c>
      <c r="D30" s="100" t="s">
        <v>37</v>
      </c>
      <c r="E30" s="118" t="s">
        <v>23</v>
      </c>
      <c r="F30" s="118"/>
      <c r="G30" s="100" t="s">
        <v>35</v>
      </c>
      <c r="H30" s="100" t="s">
        <v>34</v>
      </c>
      <c r="I30" s="93"/>
      <c r="J30" s="100"/>
      <c r="K30" s="100"/>
      <c r="L30" s="100"/>
      <c r="M30" s="100"/>
      <c r="N30" s="100"/>
      <c r="O30" s="100"/>
      <c r="P30" s="100"/>
      <c r="Q30" s="100"/>
      <c r="R30" s="100"/>
      <c r="S30" s="37"/>
      <c r="T30" s="40"/>
      <c r="U30" s="37"/>
      <c r="V30" s="37"/>
      <c r="W30" s="37"/>
      <c r="X30" s="37"/>
      <c r="Y30" s="37"/>
      <c r="Z30" s="37"/>
      <c r="AA30" s="37"/>
      <c r="AB30" s="37"/>
      <c r="AC30" s="37"/>
      <c r="AD30" s="37"/>
      <c r="AE30" s="37"/>
      <c r="AF30" s="37"/>
      <c r="AG30" s="37"/>
      <c r="AH30" s="37"/>
      <c r="AI30" s="37"/>
      <c r="AJ30" s="37"/>
    </row>
    <row r="31" spans="1:50" s="20" customFormat="1" x14ac:dyDescent="0.2">
      <c r="A31" s="99"/>
      <c r="B31" s="102" t="s">
        <v>147</v>
      </c>
      <c r="C31" s="99">
        <f ca="1">N21</f>
        <v>60</v>
      </c>
      <c r="D31" s="99">
        <f>G16</f>
        <v>10</v>
      </c>
      <c r="E31" s="119">
        <f>MAX(40,E35,E37)</f>
        <v>40</v>
      </c>
      <c r="F31" s="119"/>
      <c r="G31" s="99">
        <f>IF(B31="Ja",D31+E31+30,D31+2*E31)</f>
        <v>80</v>
      </c>
      <c r="H31" s="13">
        <f ca="1">MAX(C31,G31)</f>
        <v>80</v>
      </c>
      <c r="I31" s="94"/>
      <c r="J31" s="13"/>
      <c r="K31" s="13"/>
      <c r="L31" s="13"/>
      <c r="M31" s="13"/>
      <c r="N31" s="13"/>
      <c r="O31" s="13"/>
      <c r="P31" s="13"/>
      <c r="Q31" s="13"/>
      <c r="R31" s="13"/>
      <c r="S31" s="38"/>
      <c r="T31" s="40"/>
      <c r="U31" s="38"/>
      <c r="V31" s="38"/>
      <c r="W31" s="38"/>
      <c r="X31" s="38"/>
      <c r="Y31" s="38"/>
      <c r="Z31" s="38"/>
      <c r="AA31" s="38"/>
      <c r="AB31" s="38"/>
      <c r="AC31" s="38"/>
      <c r="AD31" s="38"/>
      <c r="AE31" s="38"/>
      <c r="AF31" s="38"/>
      <c r="AG31" s="38"/>
      <c r="AH31" s="38"/>
      <c r="AI31" s="38"/>
      <c r="AJ31" s="38"/>
      <c r="AK31" s="39"/>
      <c r="AL31" s="39"/>
      <c r="AM31" s="39"/>
      <c r="AN31" s="39"/>
      <c r="AO31" s="39"/>
      <c r="AP31" s="39"/>
      <c r="AQ31" s="39"/>
      <c r="AR31" s="39"/>
      <c r="AS31" s="39"/>
      <c r="AT31" s="39"/>
      <c r="AU31" s="39"/>
      <c r="AV31" s="39"/>
      <c r="AW31" s="39"/>
      <c r="AX31" s="39"/>
    </row>
    <row r="32" spans="1:50" x14ac:dyDescent="0.2">
      <c r="A32" s="16"/>
      <c r="B32" s="17"/>
      <c r="C32" s="15"/>
      <c r="D32" s="23"/>
      <c r="G32" s="6"/>
      <c r="I32" s="94"/>
      <c r="S32" s="37"/>
      <c r="T32" s="40"/>
      <c r="U32" s="37"/>
      <c r="V32" s="37"/>
      <c r="W32" s="37"/>
      <c r="X32" s="37"/>
      <c r="Y32" s="37"/>
      <c r="Z32" s="37"/>
      <c r="AA32" s="37"/>
      <c r="AB32" s="37"/>
      <c r="AC32" s="37"/>
      <c r="AD32" s="37"/>
      <c r="AE32" s="37"/>
      <c r="AF32" s="37"/>
      <c r="AG32" s="37"/>
      <c r="AH32" s="37"/>
      <c r="AI32" s="37"/>
      <c r="AJ32" s="37"/>
    </row>
    <row r="33" spans="1:36" ht="12.75" customHeight="1" x14ac:dyDescent="0.2">
      <c r="A33" s="16"/>
      <c r="B33" s="16"/>
      <c r="C33" s="15"/>
      <c r="D33" s="23"/>
      <c r="F33" s="100"/>
      <c r="G33" s="60" t="s">
        <v>87</v>
      </c>
      <c r="H33" s="59" t="str">
        <f ca="1">IF(H19&gt;=H31,"Erfüllt","Nicht Erfüllt!")</f>
        <v>Erfüllt</v>
      </c>
      <c r="I33" s="94"/>
      <c r="J33" s="120" t="s">
        <v>123</v>
      </c>
      <c r="K33" s="120"/>
      <c r="L33" s="120"/>
      <c r="M33" s="120"/>
      <c r="N33" s="120"/>
      <c r="O33" s="120"/>
      <c r="S33" s="37"/>
      <c r="T33" s="40"/>
      <c r="U33" s="37"/>
      <c r="V33" s="37"/>
      <c r="W33" s="37"/>
      <c r="X33" s="37"/>
      <c r="Y33" s="37"/>
      <c r="Z33" s="37"/>
      <c r="AA33" s="37"/>
      <c r="AB33" s="37"/>
      <c r="AC33" s="37"/>
      <c r="AD33" s="37"/>
      <c r="AE33" s="37"/>
      <c r="AF33" s="37"/>
      <c r="AG33" s="37"/>
      <c r="AH33" s="37"/>
      <c r="AI33" s="37"/>
      <c r="AJ33" s="37"/>
    </row>
    <row r="34" spans="1:36" s="17" customFormat="1" ht="12.75" customHeight="1" x14ac:dyDescent="0.2">
      <c r="A34" s="16"/>
      <c r="B34" s="16"/>
      <c r="C34" s="15"/>
      <c r="D34" s="14" t="s">
        <v>102</v>
      </c>
      <c r="E34" s="69" t="str">
        <f>IF(E28&lt;=1.5,"ja","nein")</f>
        <v>nein</v>
      </c>
      <c r="F34" s="100"/>
      <c r="G34" s="60" t="s">
        <v>88</v>
      </c>
      <c r="H34" s="59" t="str">
        <f>IF(H17&gt;=E31,"Erfüllt","Nicht Erfüllt!")</f>
        <v>Erfüllt</v>
      </c>
      <c r="I34" s="94"/>
      <c r="J34" s="120"/>
      <c r="K34" s="120"/>
      <c r="L34" s="120"/>
      <c r="M34" s="120"/>
      <c r="N34" s="120"/>
      <c r="O34" s="120"/>
      <c r="S34" s="16"/>
      <c r="T34" s="68"/>
      <c r="U34" s="16"/>
      <c r="V34" s="16"/>
      <c r="W34" s="16"/>
      <c r="X34" s="16"/>
      <c r="Y34" s="16"/>
      <c r="Z34" s="16"/>
      <c r="AA34" s="16"/>
      <c r="AB34" s="16"/>
      <c r="AC34" s="16"/>
      <c r="AD34" s="16"/>
      <c r="AE34" s="16"/>
      <c r="AF34" s="16"/>
      <c r="AG34" s="16"/>
      <c r="AH34" s="16"/>
      <c r="AI34" s="16"/>
      <c r="AJ34" s="16"/>
    </row>
    <row r="35" spans="1:36" s="17" customFormat="1" x14ac:dyDescent="0.2">
      <c r="A35" s="16"/>
      <c r="B35" s="25"/>
      <c r="D35" s="14" t="s">
        <v>84</v>
      </c>
      <c r="E35" s="69">
        <f>IF(E34="Ja",IF(B31="Ja",140,100),)</f>
        <v>0</v>
      </c>
      <c r="F35" s="100"/>
      <c r="G35" s="60" t="s">
        <v>89</v>
      </c>
      <c r="H35" s="59" t="str">
        <f>IF(B31="Ja",IF(H18&gt;=30,"Erfüllt","Nicht Erfüllt!"),IF(H18&gt;=E31,"Erfüllt","Nicht Erfüllt!"))</f>
        <v>Nicht Erfüllt!</v>
      </c>
      <c r="I35" s="94"/>
      <c r="J35" s="120"/>
      <c r="K35" s="120"/>
      <c r="L35" s="120"/>
      <c r="M35" s="120"/>
      <c r="N35" s="120"/>
      <c r="O35" s="120"/>
      <c r="S35" s="16"/>
      <c r="T35" s="68"/>
      <c r="U35" s="16"/>
      <c r="V35" s="16"/>
      <c r="W35" s="16"/>
      <c r="X35" s="16"/>
      <c r="Y35" s="16"/>
      <c r="Z35" s="16"/>
      <c r="AA35" s="16"/>
      <c r="AB35" s="16"/>
      <c r="AC35" s="16"/>
      <c r="AD35" s="16"/>
      <c r="AE35" s="16"/>
      <c r="AF35" s="16"/>
      <c r="AG35" s="16"/>
      <c r="AH35" s="16"/>
      <c r="AI35" s="16"/>
      <c r="AJ35" s="16"/>
    </row>
    <row r="36" spans="1:36" s="17" customFormat="1" x14ac:dyDescent="0.2">
      <c r="A36" s="16"/>
      <c r="D36" s="14" t="s">
        <v>103</v>
      </c>
      <c r="E36" s="102" t="s">
        <v>146</v>
      </c>
      <c r="F36" s="100"/>
      <c r="G36" s="60" t="s">
        <v>90</v>
      </c>
      <c r="H36" s="59" t="str">
        <f>IF(AND(G17&gt;=E31,H17&gt;=E31/2),"Erfüllt","Nicht Erfüllt!")</f>
        <v>Erfüllt</v>
      </c>
      <c r="I36" s="93"/>
      <c r="J36" s="120"/>
      <c r="K36" s="120"/>
      <c r="L36" s="120"/>
      <c r="M36" s="120"/>
      <c r="N36" s="120"/>
      <c r="O36" s="120"/>
      <c r="S36" s="16"/>
      <c r="T36" s="68"/>
      <c r="U36" s="16"/>
      <c r="V36" s="16"/>
      <c r="W36" s="16"/>
      <c r="X36" s="16"/>
      <c r="Y36" s="16"/>
      <c r="Z36" s="16"/>
      <c r="AA36" s="16"/>
      <c r="AB36" s="16"/>
      <c r="AC36" s="16"/>
      <c r="AD36" s="16"/>
      <c r="AE36" s="16"/>
      <c r="AF36" s="16"/>
      <c r="AG36" s="16"/>
      <c r="AH36" s="16"/>
      <c r="AI36" s="16"/>
      <c r="AJ36" s="16"/>
    </row>
    <row r="37" spans="1:36" s="17" customFormat="1" x14ac:dyDescent="0.2">
      <c r="A37" s="16"/>
      <c r="D37" s="14" t="s">
        <v>85</v>
      </c>
      <c r="E37" s="23">
        <f>IF(E36="Ja",IF(B31="Ja",100,80),0)</f>
        <v>0</v>
      </c>
      <c r="F37" s="100"/>
      <c r="G37" s="60" t="s">
        <v>91</v>
      </c>
      <c r="H37" s="59" t="str">
        <f>IF(B31="Ja",IF(AND(H18&gt;=15,G18&gt;=30),"Erfüllt","Nicht Erfüllt!"),IF(AND(G18&gt;=E31,H18&gt;=E31/2),"Erfüllt","Nicht Erfüllt!"))</f>
        <v>Nicht Erfüllt!</v>
      </c>
      <c r="I37" s="93"/>
      <c r="J37" s="120"/>
      <c r="K37" s="120"/>
      <c r="L37" s="120"/>
      <c r="M37" s="120"/>
      <c r="N37" s="120"/>
      <c r="O37" s="120"/>
      <c r="S37" s="16"/>
      <c r="T37" s="68"/>
      <c r="U37" s="16"/>
      <c r="V37" s="16"/>
      <c r="W37" s="16"/>
      <c r="X37" s="16"/>
      <c r="Y37" s="16"/>
      <c r="Z37" s="16"/>
      <c r="AA37" s="16"/>
      <c r="AB37" s="16"/>
      <c r="AC37" s="16"/>
      <c r="AD37" s="16"/>
      <c r="AE37" s="16"/>
      <c r="AF37" s="16"/>
      <c r="AG37" s="16"/>
      <c r="AH37" s="16"/>
      <c r="AI37" s="16"/>
      <c r="AJ37" s="16"/>
    </row>
    <row r="38" spans="1:36" x14ac:dyDescent="0.2">
      <c r="A38" s="17"/>
      <c r="B38" s="25"/>
      <c r="F38" s="87"/>
      <c r="G38" s="87"/>
      <c r="H38" s="59"/>
      <c r="I38" s="97"/>
      <c r="J38" s="120"/>
      <c r="K38" s="120"/>
      <c r="L38" s="120"/>
      <c r="M38" s="120"/>
      <c r="N38" s="120"/>
      <c r="O38" s="120"/>
      <c r="P38" s="6"/>
      <c r="Q38" s="6"/>
      <c r="R38" s="6"/>
      <c r="S38" s="37"/>
      <c r="T38" s="40"/>
      <c r="U38" s="37"/>
      <c r="V38" s="37"/>
      <c r="W38" s="37"/>
      <c r="X38" s="37"/>
      <c r="Y38" s="37"/>
      <c r="Z38" s="37"/>
      <c r="AA38" s="37"/>
      <c r="AB38" s="37"/>
      <c r="AC38" s="37"/>
      <c r="AD38" s="37"/>
      <c r="AE38" s="37"/>
      <c r="AF38" s="37"/>
      <c r="AG38" s="37"/>
      <c r="AH38" s="37"/>
      <c r="AI38" s="37"/>
      <c r="AJ38" s="37"/>
    </row>
    <row r="39" spans="1:36" ht="15" x14ac:dyDescent="0.25">
      <c r="A39" s="4" t="s">
        <v>38</v>
      </c>
      <c r="B39" s="6"/>
      <c r="C39" s="6"/>
      <c r="D39" s="6"/>
      <c r="F39" s="6"/>
      <c r="G39" s="6"/>
      <c r="H39" s="6"/>
      <c r="I39" s="97"/>
      <c r="S39" s="37"/>
      <c r="T39" s="40"/>
      <c r="U39" s="37"/>
      <c r="V39" s="37"/>
      <c r="W39" s="37"/>
      <c r="X39" s="37"/>
      <c r="Y39" s="37"/>
      <c r="Z39" s="37"/>
      <c r="AA39" s="37"/>
      <c r="AB39" s="37"/>
      <c r="AC39" s="37"/>
      <c r="AD39" s="37"/>
      <c r="AE39" s="37"/>
      <c r="AF39" s="37"/>
      <c r="AG39" s="37"/>
      <c r="AH39" s="37"/>
      <c r="AI39" s="37"/>
      <c r="AJ39" s="37"/>
    </row>
    <row r="40" spans="1:36" ht="12.75" customHeight="1" x14ac:dyDescent="0.2">
      <c r="B40" s="117" t="s">
        <v>158</v>
      </c>
      <c r="C40" s="117"/>
      <c r="D40" s="117"/>
      <c r="E40" s="117"/>
      <c r="F40" s="117"/>
      <c r="G40" s="117"/>
      <c r="H40" s="117"/>
      <c r="I40" s="93"/>
      <c r="J40" s="89"/>
      <c r="K40" s="89"/>
      <c r="L40" s="89"/>
      <c r="M40" s="89"/>
      <c r="N40" s="89"/>
      <c r="O40" s="89"/>
      <c r="P40" s="89"/>
      <c r="Q40" s="89"/>
      <c r="R40" s="89"/>
      <c r="S40" s="37"/>
      <c r="T40" s="40"/>
      <c r="U40" s="37"/>
      <c r="V40" s="37"/>
      <c r="W40" s="37"/>
      <c r="X40" s="37"/>
      <c r="Y40" s="37"/>
      <c r="Z40" s="37"/>
      <c r="AA40" s="37"/>
      <c r="AB40" s="37"/>
      <c r="AC40" s="37"/>
      <c r="AD40" s="37"/>
      <c r="AE40" s="37"/>
      <c r="AF40" s="37"/>
      <c r="AG40" s="37"/>
      <c r="AH40" s="37"/>
      <c r="AI40" s="37"/>
      <c r="AJ40" s="37"/>
    </row>
    <row r="41" spans="1:36" s="17" customFormat="1" x14ac:dyDescent="0.2">
      <c r="I41" s="107"/>
      <c r="T41" s="78"/>
    </row>
    <row r="42" spans="1:36" s="17" customFormat="1" x14ac:dyDescent="0.2">
      <c r="I42" s="93"/>
      <c r="T42" s="78"/>
    </row>
    <row r="43" spans="1:36" s="17" customFormat="1" x14ac:dyDescent="0.2">
      <c r="I43" s="93"/>
      <c r="T43" s="78"/>
    </row>
    <row r="44" spans="1:36" ht="15" x14ac:dyDescent="0.25">
      <c r="B44" s="21" t="s">
        <v>2</v>
      </c>
      <c r="C44" s="10" t="s">
        <v>58</v>
      </c>
      <c r="I44" s="93"/>
      <c r="J44" s="50" t="s">
        <v>69</v>
      </c>
      <c r="K44" s="6"/>
      <c r="M44" s="6" t="s">
        <v>107</v>
      </c>
    </row>
    <row r="45" spans="1:36" ht="9" customHeight="1" x14ac:dyDescent="0.25">
      <c r="B45" s="41"/>
      <c r="C45" s="10"/>
      <c r="I45" s="93"/>
    </row>
    <row r="46" spans="1:36" ht="15" x14ac:dyDescent="0.25">
      <c r="A46" s="4" t="s">
        <v>138</v>
      </c>
      <c r="B46" s="7"/>
      <c r="C46" s="8"/>
      <c r="D46" s="8"/>
      <c r="E46" s="9"/>
      <c r="F46" s="6"/>
      <c r="G46" s="6"/>
      <c r="H46" s="6"/>
      <c r="I46" s="94"/>
      <c r="J46" s="118" t="s">
        <v>101</v>
      </c>
      <c r="K46" s="118"/>
      <c r="L46" s="50" t="s">
        <v>73</v>
      </c>
      <c r="M46" s="50" t="s">
        <v>68</v>
      </c>
      <c r="N46" s="50" t="s">
        <v>68</v>
      </c>
      <c r="O46" s="50" t="s">
        <v>68</v>
      </c>
      <c r="P46" s="6" t="s">
        <v>68</v>
      </c>
      <c r="Q46" s="6"/>
      <c r="R46" s="6"/>
      <c r="U46" s="37"/>
      <c r="V46" s="37"/>
      <c r="W46" s="37"/>
      <c r="X46" s="37"/>
      <c r="Y46" s="37"/>
      <c r="Z46" s="37"/>
      <c r="AA46" s="37"/>
      <c r="AB46" s="37"/>
      <c r="AC46" s="37"/>
      <c r="AD46" s="37"/>
      <c r="AE46" s="37"/>
      <c r="AF46" s="37"/>
      <c r="AG46" s="37"/>
      <c r="AH46" s="37"/>
      <c r="AI46" s="37"/>
      <c r="AJ46" s="37"/>
    </row>
    <row r="47" spans="1:36" x14ac:dyDescent="0.2">
      <c r="A47" s="6"/>
      <c r="C47" s="100" t="s">
        <v>3</v>
      </c>
      <c r="D47" s="100" t="s">
        <v>4</v>
      </c>
      <c r="E47" s="100" t="s">
        <v>5</v>
      </c>
      <c r="F47" s="100" t="s">
        <v>6</v>
      </c>
      <c r="G47" s="100" t="s">
        <v>25</v>
      </c>
      <c r="H47" s="91" t="s">
        <v>129</v>
      </c>
      <c r="I47" s="95" t="s">
        <v>131</v>
      </c>
      <c r="J47" s="61" t="s">
        <v>127</v>
      </c>
      <c r="K47" s="71" t="s">
        <v>126</v>
      </c>
      <c r="L47" s="100" t="s">
        <v>71</v>
      </c>
      <c r="M47" s="61" t="s">
        <v>121</v>
      </c>
      <c r="N47" s="61" t="s">
        <v>124</v>
      </c>
      <c r="O47" s="61" t="s">
        <v>125</v>
      </c>
      <c r="P47" s="61" t="s">
        <v>97</v>
      </c>
      <c r="Q47" s="61" t="s">
        <v>98</v>
      </c>
      <c r="S47" s="37"/>
      <c r="T47" s="40"/>
      <c r="U47" s="37"/>
      <c r="V47" s="37"/>
      <c r="W47" s="37"/>
      <c r="X47" s="37"/>
      <c r="Y47" s="37"/>
      <c r="Z47" s="37"/>
      <c r="AA47" s="37"/>
      <c r="AB47" s="37"/>
      <c r="AC47" s="37"/>
      <c r="AD47" s="37"/>
      <c r="AE47" s="37"/>
      <c r="AF47" s="37"/>
      <c r="AG47" s="37"/>
      <c r="AH47" s="37"/>
      <c r="AI47" s="37"/>
      <c r="AJ47" s="37"/>
    </row>
    <row r="48" spans="1:36" x14ac:dyDescent="0.2">
      <c r="C48" s="102"/>
      <c r="D48" s="102"/>
      <c r="E48" s="102"/>
      <c r="F48" s="102"/>
      <c r="G48" s="102"/>
      <c r="I48" s="95"/>
      <c r="J48" s="62" t="s">
        <v>65</v>
      </c>
      <c r="K48" s="62"/>
      <c r="L48" s="62"/>
      <c r="M48" s="54" t="str">
        <f>IF(AND(J48="",K48=""),"x","")</f>
        <v/>
      </c>
      <c r="N48" s="54" t="str">
        <f t="shared" ref="N48:N53" si="5">IF(AND(L48="x",M48="",J48="x"),"x","")</f>
        <v/>
      </c>
      <c r="O48" s="54" t="str">
        <f t="shared" ref="O48:O53" si="6">IF(AND(L48="x",M48="",K48="x"),"x","")</f>
        <v/>
      </c>
      <c r="P48" s="54">
        <f t="shared" ref="P48:P53" si="7">IF(AND(J48="x",L48="x"),F48,)</f>
        <v>0</v>
      </c>
      <c r="Q48" s="54">
        <f t="shared" ref="Q48:Q53" si="8">IF(AND(K48="x",L48="x"),F48,)</f>
        <v>0</v>
      </c>
      <c r="S48" s="37"/>
      <c r="T48" s="52"/>
      <c r="U48" s="37"/>
      <c r="V48" s="37"/>
      <c r="W48" s="37"/>
      <c r="X48" s="37"/>
      <c r="Y48" s="37"/>
      <c r="Z48" s="37"/>
      <c r="AA48" s="37"/>
      <c r="AB48" s="37"/>
      <c r="AC48" s="37"/>
      <c r="AD48" s="37"/>
      <c r="AE48" s="37"/>
      <c r="AF48" s="37"/>
      <c r="AG48" s="37"/>
      <c r="AH48" s="37"/>
      <c r="AI48" s="37"/>
      <c r="AJ48" s="37"/>
    </row>
    <row r="49" spans="1:50" x14ac:dyDescent="0.2">
      <c r="C49" s="102"/>
      <c r="D49" s="102"/>
      <c r="E49" s="53"/>
      <c r="F49" s="102"/>
      <c r="G49" s="102"/>
      <c r="I49" s="95"/>
      <c r="J49" s="63" t="s">
        <v>65</v>
      </c>
      <c r="K49" s="62"/>
      <c r="L49" s="62"/>
      <c r="M49" s="54" t="str">
        <f t="shared" ref="M49:M53" si="9">IF(AND(J49="",K49=""),"x","")</f>
        <v/>
      </c>
      <c r="N49" s="54" t="str">
        <f t="shared" si="5"/>
        <v/>
      </c>
      <c r="O49" s="54" t="str">
        <f t="shared" si="6"/>
        <v/>
      </c>
      <c r="P49" s="54">
        <f t="shared" si="7"/>
        <v>0</v>
      </c>
      <c r="Q49" s="54">
        <f t="shared" si="8"/>
        <v>0</v>
      </c>
      <c r="S49" s="37"/>
      <c r="T49" s="52"/>
      <c r="U49" s="37"/>
      <c r="V49" s="37"/>
      <c r="W49" s="37"/>
      <c r="X49" s="37"/>
      <c r="Y49" s="37"/>
      <c r="Z49" s="37"/>
      <c r="AA49" s="37"/>
      <c r="AB49" s="37"/>
      <c r="AC49" s="37"/>
      <c r="AD49" s="37"/>
      <c r="AE49" s="37"/>
      <c r="AF49" s="37"/>
      <c r="AG49" s="37"/>
      <c r="AH49" s="37"/>
      <c r="AI49" s="37"/>
      <c r="AJ49" s="37"/>
    </row>
    <row r="50" spans="1:50" x14ac:dyDescent="0.2">
      <c r="C50" s="102"/>
      <c r="D50" s="102"/>
      <c r="E50" s="102"/>
      <c r="F50" s="102"/>
      <c r="G50" s="102"/>
      <c r="I50" s="95"/>
      <c r="J50" s="62" t="s">
        <v>65</v>
      </c>
      <c r="K50" s="62"/>
      <c r="L50" s="62" t="s">
        <v>65</v>
      </c>
      <c r="M50" s="54" t="str">
        <f t="shared" si="9"/>
        <v/>
      </c>
      <c r="N50" s="54" t="str">
        <f t="shared" si="5"/>
        <v>x</v>
      </c>
      <c r="O50" s="54" t="str">
        <f t="shared" si="6"/>
        <v/>
      </c>
      <c r="P50" s="54">
        <f t="shared" si="7"/>
        <v>0</v>
      </c>
      <c r="Q50" s="54">
        <f t="shared" si="8"/>
        <v>0</v>
      </c>
      <c r="S50" s="37"/>
      <c r="T50" s="52"/>
      <c r="U50" s="37"/>
      <c r="V50" s="37"/>
      <c r="W50" s="37"/>
      <c r="X50" s="37"/>
      <c r="Y50" s="37"/>
      <c r="Z50" s="37"/>
      <c r="AA50" s="37"/>
      <c r="AB50" s="37"/>
      <c r="AC50" s="37"/>
      <c r="AD50" s="37"/>
      <c r="AE50" s="37"/>
      <c r="AF50" s="37"/>
      <c r="AG50" s="37"/>
      <c r="AH50" s="37"/>
      <c r="AI50" s="37"/>
      <c r="AJ50" s="37"/>
    </row>
    <row r="51" spans="1:50" x14ac:dyDescent="0.2">
      <c r="C51" s="102"/>
      <c r="D51" s="102"/>
      <c r="E51" s="102"/>
      <c r="F51" s="102"/>
      <c r="G51" s="102"/>
      <c r="I51" s="95"/>
      <c r="J51" s="62"/>
      <c r="K51" s="62"/>
      <c r="L51" s="62" t="s">
        <v>65</v>
      </c>
      <c r="M51" s="54" t="str">
        <f t="shared" si="9"/>
        <v>x</v>
      </c>
      <c r="N51" s="54" t="str">
        <f t="shared" si="5"/>
        <v/>
      </c>
      <c r="O51" s="54" t="str">
        <f t="shared" si="6"/>
        <v/>
      </c>
      <c r="P51" s="54">
        <f t="shared" si="7"/>
        <v>0</v>
      </c>
      <c r="Q51" s="54">
        <f t="shared" si="8"/>
        <v>0</v>
      </c>
      <c r="S51" s="37"/>
      <c r="T51" s="52"/>
      <c r="U51" s="37"/>
      <c r="V51" s="37"/>
      <c r="W51" s="37"/>
      <c r="X51" s="37"/>
      <c r="Y51" s="37"/>
      <c r="Z51" s="37"/>
      <c r="AA51" s="37"/>
      <c r="AB51" s="37"/>
      <c r="AC51" s="37"/>
      <c r="AD51" s="37"/>
      <c r="AE51" s="37"/>
      <c r="AF51" s="37"/>
      <c r="AG51" s="37"/>
      <c r="AH51" s="37"/>
      <c r="AI51" s="37"/>
      <c r="AJ51" s="37"/>
    </row>
    <row r="52" spans="1:50" x14ac:dyDescent="0.2">
      <c r="C52" s="102"/>
      <c r="D52" s="102"/>
      <c r="E52" s="102"/>
      <c r="F52" s="102"/>
      <c r="G52" s="75"/>
      <c r="I52" s="96"/>
      <c r="J52" s="62"/>
      <c r="K52" s="63" t="s">
        <v>65</v>
      </c>
      <c r="L52" s="62" t="s">
        <v>65</v>
      </c>
      <c r="M52" s="54" t="str">
        <f t="shared" si="9"/>
        <v/>
      </c>
      <c r="N52" s="54" t="str">
        <f t="shared" si="5"/>
        <v/>
      </c>
      <c r="O52" s="54" t="str">
        <f t="shared" si="6"/>
        <v>x</v>
      </c>
      <c r="P52" s="54">
        <f t="shared" si="7"/>
        <v>0</v>
      </c>
      <c r="Q52" s="54">
        <f t="shared" si="8"/>
        <v>0</v>
      </c>
      <c r="S52" s="37"/>
      <c r="T52" s="40"/>
      <c r="U52" s="37"/>
      <c r="V52" s="37"/>
      <c r="W52" s="37"/>
      <c r="X52" s="37"/>
      <c r="Y52" s="37"/>
      <c r="Z52" s="37"/>
      <c r="AA52" s="37"/>
      <c r="AB52" s="37"/>
      <c r="AC52" s="37"/>
      <c r="AD52" s="37"/>
      <c r="AE52" s="37"/>
      <c r="AF52" s="37"/>
      <c r="AG52" s="37"/>
      <c r="AH52" s="37"/>
      <c r="AI52" s="37"/>
      <c r="AJ52" s="37"/>
    </row>
    <row r="53" spans="1:50" x14ac:dyDescent="0.2">
      <c r="A53" s="6"/>
      <c r="C53" s="102"/>
      <c r="D53" s="102"/>
      <c r="E53" s="102"/>
      <c r="F53" s="102"/>
      <c r="G53" s="102"/>
      <c r="I53" s="95"/>
      <c r="J53" s="64"/>
      <c r="K53" s="65" t="s">
        <v>65</v>
      </c>
      <c r="L53" s="64" t="s">
        <v>65</v>
      </c>
      <c r="M53" s="54" t="str">
        <f t="shared" si="9"/>
        <v/>
      </c>
      <c r="N53" s="54" t="str">
        <f t="shared" si="5"/>
        <v/>
      </c>
      <c r="O53" s="54" t="str">
        <f t="shared" si="6"/>
        <v>x</v>
      </c>
      <c r="P53" s="54">
        <f t="shared" si="7"/>
        <v>0</v>
      </c>
      <c r="Q53" s="54">
        <f t="shared" si="8"/>
        <v>0</v>
      </c>
      <c r="S53" s="37"/>
      <c r="T53" s="40"/>
      <c r="U53" s="37"/>
      <c r="V53" s="37"/>
      <c r="W53" s="37"/>
      <c r="X53" s="37"/>
      <c r="Y53" s="37"/>
      <c r="Z53" s="37"/>
      <c r="AA53" s="37"/>
      <c r="AB53" s="37"/>
      <c r="AC53" s="37"/>
      <c r="AD53" s="37"/>
      <c r="AE53" s="37"/>
      <c r="AF53" s="37"/>
      <c r="AG53" s="37"/>
      <c r="AH53" s="37"/>
      <c r="AI53" s="37"/>
      <c r="AJ53" s="37"/>
    </row>
    <row r="54" spans="1:50" s="17" customFormat="1" x14ac:dyDescent="0.2">
      <c r="A54" s="16"/>
      <c r="B54" s="16"/>
      <c r="C54" s="16"/>
      <c r="D54" s="16"/>
      <c r="E54" s="16"/>
      <c r="F54" s="16"/>
      <c r="G54" s="61" t="s">
        <v>93</v>
      </c>
      <c r="H54" s="61" t="s">
        <v>92</v>
      </c>
      <c r="I54" s="93"/>
      <c r="J54" s="23"/>
      <c r="K54" s="23"/>
      <c r="L54" s="23"/>
      <c r="M54" s="16"/>
      <c r="N54" s="16"/>
      <c r="O54" s="16"/>
      <c r="P54" s="16"/>
      <c r="Q54" s="16"/>
      <c r="S54" s="37"/>
      <c r="T54" s="40"/>
      <c r="U54" s="37"/>
      <c r="V54" s="37"/>
      <c r="W54" s="37"/>
      <c r="X54" s="37"/>
      <c r="Y54" s="37"/>
      <c r="Z54" s="37"/>
      <c r="AA54" s="37"/>
      <c r="AB54" s="37"/>
      <c r="AC54" s="37"/>
      <c r="AD54" s="37"/>
      <c r="AE54" s="37"/>
      <c r="AF54" s="37"/>
      <c r="AG54" s="37"/>
      <c r="AH54" s="37"/>
      <c r="AI54" s="37"/>
      <c r="AJ54" s="37"/>
      <c r="AK54" s="35"/>
      <c r="AL54" s="35"/>
      <c r="AM54" s="35"/>
      <c r="AN54" s="35"/>
      <c r="AO54" s="35"/>
      <c r="AP54" s="35"/>
      <c r="AQ54" s="35"/>
      <c r="AR54" s="35"/>
      <c r="AS54" s="35"/>
      <c r="AT54" s="35"/>
      <c r="AU54" s="35"/>
      <c r="AV54" s="35"/>
      <c r="AW54" s="35"/>
      <c r="AX54" s="35"/>
    </row>
    <row r="55" spans="1:50" s="17" customFormat="1" x14ac:dyDescent="0.2">
      <c r="A55" s="16"/>
      <c r="B55" s="16"/>
      <c r="C55" s="16"/>
      <c r="D55" s="16"/>
      <c r="E55" s="58"/>
      <c r="F55" s="60" t="s">
        <v>122</v>
      </c>
      <c r="G55" s="59">
        <f>SUMIF(M48:M53,"x",G48:G53)</f>
        <v>0</v>
      </c>
      <c r="H55" s="59">
        <f>SUMIFS(G48:G53,L48:L53,"x",M48:M53,"x")</f>
        <v>0</v>
      </c>
      <c r="I55" s="94"/>
      <c r="J55" s="23"/>
      <c r="K55" s="23"/>
      <c r="L55" s="23"/>
      <c r="M55" s="16"/>
      <c r="N55" s="16"/>
      <c r="O55" s="16"/>
      <c r="P55" s="16"/>
      <c r="Q55" s="16"/>
      <c r="S55" s="37"/>
      <c r="T55" s="40"/>
      <c r="U55" s="37"/>
      <c r="V55" s="37"/>
      <c r="W55" s="37"/>
      <c r="X55" s="37"/>
      <c r="Y55" s="37"/>
      <c r="Z55" s="37"/>
      <c r="AA55" s="37"/>
      <c r="AB55" s="37"/>
      <c r="AC55" s="37"/>
      <c r="AD55" s="37"/>
      <c r="AE55" s="37"/>
      <c r="AF55" s="37"/>
      <c r="AG55" s="37"/>
      <c r="AH55" s="37"/>
      <c r="AI55" s="37"/>
      <c r="AJ55" s="37"/>
      <c r="AK55" s="35"/>
      <c r="AL55" s="35"/>
      <c r="AM55" s="35"/>
      <c r="AN55" s="35"/>
      <c r="AO55" s="35"/>
      <c r="AP55" s="35"/>
      <c r="AQ55" s="35"/>
      <c r="AR55" s="35"/>
      <c r="AS55" s="35"/>
      <c r="AT55" s="35"/>
      <c r="AU55" s="35"/>
      <c r="AV55" s="35"/>
      <c r="AW55" s="35"/>
      <c r="AX55" s="35"/>
    </row>
    <row r="56" spans="1:50" s="17" customFormat="1" x14ac:dyDescent="0.2">
      <c r="A56" s="16"/>
      <c r="B56" s="16"/>
      <c r="C56" s="16"/>
      <c r="D56" s="16"/>
      <c r="E56" s="58"/>
      <c r="F56" s="60" t="s">
        <v>119</v>
      </c>
      <c r="G56" s="59">
        <f>SUMIF(J48:J53,"x",G48:G53)</f>
        <v>0</v>
      </c>
      <c r="H56" s="59">
        <f>SUMIF(N48:N53,"x",G48:G53)</f>
        <v>0</v>
      </c>
      <c r="I56" s="94"/>
      <c r="J56" s="23"/>
      <c r="K56" s="23"/>
      <c r="L56" s="23"/>
      <c r="N56" s="16"/>
      <c r="O56" s="16"/>
      <c r="P56" s="66" t="s">
        <v>99</v>
      </c>
      <c r="Q56" s="16"/>
      <c r="S56" s="37"/>
      <c r="T56" s="40"/>
      <c r="U56" s="37"/>
      <c r="V56" s="37"/>
      <c r="W56" s="37"/>
      <c r="X56" s="37"/>
      <c r="Y56" s="37"/>
      <c r="Z56" s="37"/>
      <c r="AA56" s="37"/>
      <c r="AB56" s="37"/>
      <c r="AC56" s="37"/>
      <c r="AD56" s="37"/>
      <c r="AE56" s="37"/>
      <c r="AF56" s="37"/>
      <c r="AG56" s="37"/>
      <c r="AH56" s="37"/>
      <c r="AI56" s="37"/>
      <c r="AJ56" s="37"/>
      <c r="AK56" s="35"/>
      <c r="AL56" s="35"/>
      <c r="AM56" s="35"/>
      <c r="AN56" s="35"/>
      <c r="AO56" s="35"/>
      <c r="AP56" s="35"/>
      <c r="AQ56" s="35"/>
      <c r="AR56" s="35"/>
      <c r="AS56" s="35"/>
      <c r="AT56" s="35"/>
      <c r="AU56" s="35"/>
      <c r="AV56" s="35"/>
      <c r="AW56" s="35"/>
      <c r="AX56" s="35"/>
    </row>
    <row r="57" spans="1:50" s="17" customFormat="1" x14ac:dyDescent="0.2">
      <c r="A57" s="16"/>
      <c r="B57" s="16"/>
      <c r="C57" s="16"/>
      <c r="D57" s="16"/>
      <c r="E57" s="58"/>
      <c r="F57" s="60" t="s">
        <v>120</v>
      </c>
      <c r="G57" s="59">
        <f>SUMIF(K48:K53,"x",G48:G53)</f>
        <v>0</v>
      </c>
      <c r="H57" s="59">
        <f>SUMIF(O48:O53,"x",G48:G53)</f>
        <v>0</v>
      </c>
      <c r="I57" s="94"/>
      <c r="J57" s="23"/>
      <c r="K57" s="23"/>
      <c r="L57" s="23"/>
      <c r="M57" s="16"/>
      <c r="N57" s="16"/>
      <c r="O57" s="16"/>
      <c r="P57" s="16">
        <f>MAX(P48:P53)</f>
        <v>0</v>
      </c>
      <c r="Q57" s="16"/>
      <c r="S57" s="37"/>
      <c r="T57" s="40"/>
      <c r="U57" s="37"/>
      <c r="V57" s="37"/>
      <c r="W57" s="37"/>
      <c r="X57" s="37"/>
      <c r="Y57" s="37"/>
      <c r="Z57" s="37"/>
      <c r="AA57" s="37"/>
      <c r="AB57" s="37"/>
      <c r="AC57" s="37"/>
      <c r="AD57" s="37"/>
      <c r="AE57" s="37"/>
      <c r="AF57" s="37"/>
      <c r="AG57" s="37"/>
      <c r="AH57" s="37"/>
      <c r="AI57" s="37"/>
      <c r="AJ57" s="37"/>
      <c r="AK57" s="35"/>
      <c r="AL57" s="35"/>
      <c r="AM57" s="35"/>
      <c r="AN57" s="35"/>
      <c r="AO57" s="35"/>
      <c r="AP57" s="35"/>
      <c r="AQ57" s="35"/>
      <c r="AR57" s="35"/>
      <c r="AS57" s="35"/>
      <c r="AT57" s="35"/>
      <c r="AU57" s="35"/>
      <c r="AV57" s="35"/>
      <c r="AW57" s="35"/>
      <c r="AX57" s="35"/>
    </row>
    <row r="58" spans="1:50" s="17" customFormat="1" x14ac:dyDescent="0.2">
      <c r="A58" s="16"/>
      <c r="B58" s="16"/>
      <c r="C58" s="16"/>
      <c r="D58" s="16"/>
      <c r="E58" s="60"/>
      <c r="F58" s="60" t="s">
        <v>81</v>
      </c>
      <c r="G58" s="59">
        <f>SUM(G48:G53)</f>
        <v>0</v>
      </c>
      <c r="H58" s="59">
        <f>SUMIF(L48:L53,"x",G48:G53)</f>
        <v>0</v>
      </c>
      <c r="I58" s="94"/>
      <c r="J58" s="23"/>
      <c r="K58" s="23"/>
      <c r="L58" s="23"/>
      <c r="M58" s="16"/>
      <c r="N58" s="16"/>
      <c r="O58" s="16"/>
      <c r="P58" s="71" t="s">
        <v>100</v>
      </c>
      <c r="Q58" s="16"/>
      <c r="S58" s="37"/>
      <c r="T58" s="40"/>
      <c r="U58" s="37"/>
      <c r="V58" s="37"/>
      <c r="W58" s="37"/>
      <c r="X58" s="37"/>
      <c r="Y58" s="37"/>
      <c r="Z58" s="37"/>
      <c r="AA58" s="37"/>
      <c r="AB58" s="37"/>
      <c r="AC58" s="37"/>
      <c r="AD58" s="37"/>
      <c r="AE58" s="37"/>
      <c r="AF58" s="37"/>
      <c r="AG58" s="37"/>
      <c r="AH58" s="37"/>
      <c r="AI58" s="37"/>
      <c r="AJ58" s="37"/>
      <c r="AK58" s="35"/>
      <c r="AL58" s="35"/>
      <c r="AM58" s="35"/>
      <c r="AN58" s="35"/>
      <c r="AO58" s="35"/>
      <c r="AP58" s="35"/>
      <c r="AQ58" s="35"/>
      <c r="AR58" s="35"/>
      <c r="AS58" s="35"/>
      <c r="AT58" s="35"/>
      <c r="AU58" s="35"/>
      <c r="AV58" s="35"/>
      <c r="AW58" s="35"/>
      <c r="AX58" s="35"/>
    </row>
    <row r="59" spans="1:50" s="17" customFormat="1" ht="15" x14ac:dyDescent="0.25">
      <c r="A59" s="4" t="s">
        <v>28</v>
      </c>
      <c r="B59" s="16"/>
      <c r="C59" s="16"/>
      <c r="D59" s="16"/>
      <c r="I59" s="93"/>
      <c r="J59" s="23"/>
      <c r="K59" s="23"/>
      <c r="L59" s="23"/>
      <c r="M59" s="16"/>
      <c r="N59" s="71" t="s">
        <v>128</v>
      </c>
      <c r="O59" s="16"/>
      <c r="P59" s="16">
        <f>MAX(Q48:Q53)</f>
        <v>0</v>
      </c>
      <c r="Q59" s="16"/>
      <c r="S59" s="37"/>
      <c r="T59" s="40"/>
      <c r="U59" s="37"/>
      <c r="V59" s="37"/>
      <c r="W59" s="37"/>
      <c r="X59" s="37"/>
      <c r="Y59" s="37"/>
      <c r="Z59" s="37"/>
      <c r="AA59" s="37"/>
      <c r="AB59" s="37"/>
      <c r="AC59" s="37"/>
      <c r="AD59" s="37"/>
      <c r="AE59" s="37"/>
      <c r="AF59" s="37"/>
      <c r="AG59" s="37"/>
      <c r="AH59" s="37"/>
      <c r="AI59" s="37"/>
      <c r="AJ59" s="37"/>
      <c r="AK59" s="35"/>
      <c r="AL59" s="35"/>
      <c r="AM59" s="35"/>
      <c r="AN59" s="35"/>
      <c r="AO59" s="35"/>
      <c r="AP59" s="35"/>
      <c r="AQ59" s="35"/>
      <c r="AR59" s="35"/>
      <c r="AS59" s="35"/>
      <c r="AT59" s="35"/>
      <c r="AU59" s="35"/>
      <c r="AV59" s="35"/>
      <c r="AW59" s="35"/>
      <c r="AX59" s="35"/>
    </row>
    <row r="60" spans="1:50" x14ac:dyDescent="0.2">
      <c r="A60" t="s">
        <v>43</v>
      </c>
      <c r="C60" s="100" t="s">
        <v>44</v>
      </c>
      <c r="D60" s="100" t="s">
        <v>14</v>
      </c>
      <c r="E60" s="100" t="s">
        <v>45</v>
      </c>
      <c r="F60" s="100" t="s">
        <v>46</v>
      </c>
      <c r="G60" s="100" t="s">
        <v>32</v>
      </c>
      <c r="H60" s="100" t="s">
        <v>49</v>
      </c>
      <c r="I60" s="94"/>
      <c r="J60" s="100"/>
      <c r="K60" s="100"/>
      <c r="L60" s="100"/>
      <c r="M60" s="16">
        <f>COUNTIF(M48:M53,"x")</f>
        <v>1</v>
      </c>
      <c r="N60" s="16">
        <f ca="1">IF(M60&lt;&gt;0,SUMIF(M48:M53,"x",F48:F52)/M60,MIN(F48:F52))</f>
        <v>0</v>
      </c>
      <c r="O60" s="100"/>
      <c r="P60" s="100"/>
      <c r="Q60" s="100"/>
      <c r="R60" s="100"/>
      <c r="S60" s="37"/>
      <c r="T60" s="40"/>
      <c r="U60" s="37"/>
      <c r="V60" s="37"/>
      <c r="W60" s="37"/>
      <c r="X60" s="37"/>
      <c r="Y60" s="37"/>
      <c r="Z60" s="37"/>
      <c r="AA60" s="37"/>
      <c r="AB60" s="37"/>
      <c r="AC60" s="37"/>
      <c r="AD60" s="37"/>
      <c r="AE60" s="37"/>
      <c r="AF60" s="37"/>
      <c r="AG60" s="37"/>
      <c r="AH60" s="37"/>
      <c r="AI60" s="37"/>
      <c r="AJ60" s="37"/>
    </row>
    <row r="61" spans="1:50" x14ac:dyDescent="0.2">
      <c r="C61" s="33"/>
      <c r="D61" s="33"/>
      <c r="E61" s="33"/>
      <c r="F61" s="34"/>
      <c r="G61" s="33"/>
      <c r="H61" s="28"/>
      <c r="I61" s="94"/>
      <c r="J61" s="28"/>
      <c r="K61" s="28"/>
      <c r="L61" s="28"/>
      <c r="M61" s="28"/>
      <c r="N61" s="28"/>
      <c r="O61" s="28"/>
      <c r="P61" s="28"/>
      <c r="Q61" s="28"/>
      <c r="R61" s="28"/>
      <c r="S61" s="37"/>
      <c r="T61" s="40"/>
      <c r="U61" s="37"/>
      <c r="V61" s="37"/>
      <c r="W61" s="37"/>
      <c r="X61" s="37"/>
      <c r="Y61" s="37"/>
      <c r="Z61" s="37"/>
      <c r="AA61" s="37"/>
      <c r="AB61" s="37"/>
      <c r="AC61" s="37"/>
      <c r="AD61" s="37"/>
      <c r="AE61" s="37"/>
      <c r="AF61" s="37"/>
      <c r="AG61" s="37"/>
      <c r="AH61" s="37"/>
      <c r="AI61" s="37"/>
      <c r="AJ61" s="37"/>
    </row>
    <row r="62" spans="1:50" x14ac:dyDescent="0.2">
      <c r="B62" s="6"/>
      <c r="C62" s="23"/>
      <c r="D62" s="23"/>
      <c r="E62" s="23"/>
      <c r="F62" s="23"/>
      <c r="G62" s="88"/>
      <c r="H62" s="22"/>
      <c r="I62" s="93"/>
      <c r="J62" s="28"/>
      <c r="K62" s="28"/>
      <c r="L62" s="28"/>
      <c r="M62" s="28"/>
      <c r="N62" s="28"/>
      <c r="O62" s="28"/>
      <c r="P62" s="28"/>
      <c r="Q62" s="28"/>
      <c r="R62" s="28"/>
      <c r="S62" s="37"/>
      <c r="T62" s="40"/>
      <c r="U62" s="37"/>
      <c r="V62" s="37"/>
      <c r="W62" s="37"/>
      <c r="X62" s="37"/>
      <c r="Y62" s="37"/>
      <c r="Z62" s="37"/>
      <c r="AA62" s="37"/>
      <c r="AB62" s="37"/>
      <c r="AC62" s="37"/>
      <c r="AD62" s="37"/>
      <c r="AE62" s="37"/>
      <c r="AF62" s="37"/>
      <c r="AG62" s="37"/>
      <c r="AH62" s="37"/>
      <c r="AI62" s="37"/>
      <c r="AJ62" s="37"/>
    </row>
    <row r="63" spans="1:50" x14ac:dyDescent="0.2">
      <c r="A63" s="6" t="s">
        <v>18</v>
      </c>
      <c r="B63" s="24"/>
      <c r="F63" s="115" t="s">
        <v>162</v>
      </c>
      <c r="G63" s="100" t="s">
        <v>31</v>
      </c>
      <c r="H63" s="22"/>
      <c r="I63" s="94"/>
      <c r="J63" s="28"/>
      <c r="K63" s="28"/>
      <c r="L63" s="28"/>
      <c r="M63" s="28"/>
      <c r="N63" s="28"/>
      <c r="O63" s="28"/>
      <c r="P63" s="28"/>
      <c r="Q63" s="28"/>
      <c r="R63" s="28"/>
      <c r="S63" s="37"/>
      <c r="T63" s="40"/>
      <c r="U63" s="37"/>
      <c r="V63" s="37"/>
      <c r="W63" s="37"/>
      <c r="X63" s="37"/>
      <c r="Y63" s="37"/>
      <c r="Z63" s="37"/>
      <c r="AA63" s="37"/>
      <c r="AB63" s="37"/>
      <c r="AC63" s="37"/>
      <c r="AD63" s="37"/>
      <c r="AE63" s="37"/>
      <c r="AF63" s="37"/>
      <c r="AG63" s="37"/>
      <c r="AH63" s="37"/>
      <c r="AI63" s="37"/>
      <c r="AJ63" s="37"/>
    </row>
    <row r="64" spans="1:50" x14ac:dyDescent="0.2">
      <c r="B64" s="25"/>
      <c r="F64" s="101"/>
      <c r="G64" s="28"/>
      <c r="H64" s="22"/>
      <c r="I64" s="94"/>
      <c r="J64" s="28"/>
      <c r="K64" s="28"/>
      <c r="L64" s="28"/>
      <c r="M64" s="28"/>
      <c r="N64" s="28"/>
      <c r="O64" s="28"/>
      <c r="P64" s="28"/>
      <c r="Q64" s="28"/>
      <c r="R64" s="28"/>
      <c r="S64" s="37"/>
      <c r="T64" s="40"/>
      <c r="U64" s="37"/>
      <c r="V64" s="37"/>
      <c r="W64" s="37"/>
      <c r="X64" s="37"/>
      <c r="Y64" s="37"/>
      <c r="Z64" s="37"/>
      <c r="AA64" s="37"/>
      <c r="AB64" s="37"/>
      <c r="AC64" s="37"/>
      <c r="AD64" s="37"/>
      <c r="AE64" s="37"/>
      <c r="AF64" s="37"/>
      <c r="AG64" s="37"/>
      <c r="AH64" s="37"/>
      <c r="AI64" s="37"/>
      <c r="AJ64" s="37"/>
    </row>
    <row r="65" spans="1:50" x14ac:dyDescent="0.2">
      <c r="H65" s="17"/>
      <c r="I65" s="93"/>
      <c r="S65" s="37"/>
      <c r="T65" s="40"/>
      <c r="U65" s="37"/>
      <c r="V65" s="37"/>
      <c r="W65" s="37"/>
      <c r="X65" s="37"/>
      <c r="Y65" s="37"/>
      <c r="Z65" s="37"/>
      <c r="AA65" s="37"/>
      <c r="AB65" s="37"/>
      <c r="AC65" s="37"/>
      <c r="AD65" s="37"/>
      <c r="AE65" s="37"/>
      <c r="AF65" s="37"/>
      <c r="AG65" s="37"/>
      <c r="AH65" s="37"/>
      <c r="AI65" s="37"/>
      <c r="AJ65" s="37"/>
    </row>
    <row r="66" spans="1:50" x14ac:dyDescent="0.2">
      <c r="A66" s="6" t="s">
        <v>13</v>
      </c>
      <c r="B66" s="6"/>
      <c r="E66" s="118" t="s">
        <v>19</v>
      </c>
      <c r="F66" s="118"/>
      <c r="G66" s="100" t="s">
        <v>59</v>
      </c>
      <c r="H66" s="22"/>
      <c r="I66" s="94"/>
      <c r="J66" s="100"/>
      <c r="K66" s="100"/>
      <c r="L66" s="100"/>
      <c r="M66" s="61"/>
      <c r="N66" s="100"/>
      <c r="O66" s="100"/>
      <c r="P66" s="100"/>
      <c r="Q66" s="100"/>
      <c r="R66" s="100"/>
      <c r="S66" s="37"/>
      <c r="T66" s="40"/>
      <c r="U66" s="37"/>
      <c r="V66" s="37"/>
      <c r="W66" s="37"/>
      <c r="X66" s="37"/>
      <c r="Y66" s="37"/>
      <c r="Z66" s="37"/>
      <c r="AA66" s="37"/>
      <c r="AB66" s="37"/>
      <c r="AC66" s="37"/>
      <c r="AD66" s="37"/>
      <c r="AE66" s="37"/>
      <c r="AF66" s="37"/>
      <c r="AG66" s="37"/>
      <c r="AH66" s="37"/>
      <c r="AI66" s="37"/>
      <c r="AJ66" s="37"/>
    </row>
    <row r="67" spans="1:50" x14ac:dyDescent="0.2">
      <c r="A67" s="6"/>
      <c r="B67" s="6"/>
      <c r="E67" s="122"/>
      <c r="F67" s="116"/>
      <c r="G67" s="28"/>
      <c r="H67" s="22"/>
      <c r="I67" s="94"/>
      <c r="J67" s="28"/>
      <c r="K67" s="28"/>
      <c r="L67" s="28"/>
      <c r="M67" s="67"/>
      <c r="N67" s="67"/>
      <c r="O67" s="67"/>
      <c r="P67" s="67"/>
      <c r="Q67" s="67"/>
      <c r="R67" s="67"/>
      <c r="S67" s="37"/>
      <c r="T67" s="40"/>
      <c r="U67" s="37"/>
      <c r="V67" s="37"/>
      <c r="W67" s="37"/>
      <c r="X67" s="37"/>
      <c r="Y67" s="37"/>
      <c r="Z67" s="37"/>
      <c r="AA67" s="37"/>
      <c r="AB67" s="37"/>
      <c r="AC67" s="37"/>
      <c r="AD67" s="37"/>
      <c r="AE67" s="37"/>
      <c r="AF67" s="37"/>
      <c r="AG67" s="37"/>
      <c r="AH67" s="37"/>
      <c r="AI67" s="37"/>
      <c r="AJ67" s="37"/>
    </row>
    <row r="68" spans="1:50" x14ac:dyDescent="0.2">
      <c r="A68" s="6"/>
      <c r="B68" s="6"/>
      <c r="C68" s="6"/>
      <c r="D68" s="6"/>
      <c r="E68" s="6"/>
      <c r="F68" s="6"/>
      <c r="G68" s="6"/>
      <c r="H68" s="6"/>
      <c r="I68" s="93"/>
      <c r="J68" s="6"/>
      <c r="K68" s="6"/>
      <c r="L68" s="6"/>
      <c r="M68" s="6"/>
      <c r="N68" s="6"/>
      <c r="O68" s="6"/>
      <c r="P68" s="6"/>
      <c r="Q68" s="6"/>
      <c r="R68" s="6"/>
      <c r="S68" s="37"/>
      <c r="T68" s="40"/>
      <c r="U68" s="37"/>
      <c r="V68" s="37"/>
      <c r="W68" s="37"/>
      <c r="X68" s="37"/>
      <c r="Y68" s="37"/>
      <c r="Z68" s="37"/>
      <c r="AA68" s="37"/>
      <c r="AB68" s="37"/>
      <c r="AC68" s="37"/>
      <c r="AD68" s="37"/>
      <c r="AE68" s="37"/>
      <c r="AF68" s="37"/>
      <c r="AG68" s="37"/>
      <c r="AH68" s="37"/>
      <c r="AI68" s="37"/>
      <c r="AJ68" s="37"/>
    </row>
    <row r="69" spans="1:50" x14ac:dyDescent="0.2">
      <c r="A69" s="6" t="s">
        <v>95</v>
      </c>
      <c r="B69" s="100" t="s">
        <v>24</v>
      </c>
      <c r="C69" s="100" t="s">
        <v>21</v>
      </c>
      <c r="D69" s="100" t="s">
        <v>37</v>
      </c>
      <c r="E69" s="118" t="s">
        <v>23</v>
      </c>
      <c r="F69" s="118"/>
      <c r="G69" s="100" t="s">
        <v>35</v>
      </c>
      <c r="H69" s="100" t="s">
        <v>34</v>
      </c>
      <c r="I69" s="94"/>
      <c r="J69" s="100"/>
      <c r="K69" s="100"/>
      <c r="L69" s="100"/>
      <c r="M69" s="100"/>
      <c r="N69" s="100"/>
      <c r="O69" s="100"/>
      <c r="P69" s="100"/>
      <c r="Q69" s="100"/>
      <c r="R69" s="100"/>
      <c r="S69" s="37"/>
      <c r="T69" s="40"/>
      <c r="U69" s="37"/>
      <c r="V69" s="37"/>
      <c r="W69" s="37"/>
      <c r="X69" s="37"/>
      <c r="Y69" s="37"/>
      <c r="Z69" s="37"/>
      <c r="AA69" s="37"/>
      <c r="AB69" s="37"/>
      <c r="AC69" s="37"/>
      <c r="AD69" s="37"/>
      <c r="AE69" s="37"/>
      <c r="AF69" s="37"/>
      <c r="AG69" s="37"/>
      <c r="AH69" s="37"/>
      <c r="AI69" s="37"/>
      <c r="AJ69" s="37"/>
    </row>
    <row r="70" spans="1:50" s="20" customFormat="1" x14ac:dyDescent="0.2">
      <c r="A70" s="99"/>
      <c r="B70" s="102"/>
      <c r="C70" s="99">
        <f ca="1">N60</f>
        <v>0</v>
      </c>
      <c r="D70" s="99">
        <f>G55</f>
        <v>0</v>
      </c>
      <c r="E70" s="119">
        <f>MAX(40,E74,E76)</f>
        <v>100</v>
      </c>
      <c r="F70" s="119"/>
      <c r="G70" s="99">
        <f>IF(B70="Ja",D70+E70+30,D70+2*E70)</f>
        <v>200</v>
      </c>
      <c r="H70" s="13">
        <f ca="1">MAX(C70,G70)</f>
        <v>200</v>
      </c>
      <c r="I70" s="94"/>
      <c r="J70" s="13"/>
      <c r="K70" s="13"/>
      <c r="L70" s="13"/>
      <c r="M70" s="13"/>
      <c r="N70" s="13"/>
      <c r="O70" s="13"/>
      <c r="P70" s="13"/>
      <c r="Q70" s="13"/>
      <c r="R70" s="13"/>
      <c r="S70" s="38"/>
      <c r="T70" s="40"/>
      <c r="U70" s="38"/>
      <c r="V70" s="38"/>
      <c r="W70" s="38"/>
      <c r="X70" s="38"/>
      <c r="Y70" s="38"/>
      <c r="Z70" s="38"/>
      <c r="AA70" s="38"/>
      <c r="AB70" s="38"/>
      <c r="AC70" s="38"/>
      <c r="AD70" s="38"/>
      <c r="AE70" s="38"/>
      <c r="AF70" s="38"/>
      <c r="AG70" s="38"/>
      <c r="AH70" s="38"/>
      <c r="AI70" s="38"/>
      <c r="AJ70" s="38"/>
      <c r="AK70" s="39"/>
      <c r="AL70" s="39"/>
      <c r="AM70" s="39"/>
      <c r="AN70" s="39"/>
      <c r="AO70" s="39"/>
      <c r="AP70" s="39"/>
      <c r="AQ70" s="39"/>
      <c r="AR70" s="39"/>
      <c r="AS70" s="39"/>
      <c r="AT70" s="39"/>
      <c r="AU70" s="39"/>
      <c r="AV70" s="39"/>
      <c r="AW70" s="39"/>
      <c r="AX70" s="39"/>
    </row>
    <row r="71" spans="1:50" x14ac:dyDescent="0.2">
      <c r="A71" s="16"/>
      <c r="B71" s="17"/>
      <c r="C71" s="15"/>
      <c r="D71" s="23"/>
      <c r="G71" s="6"/>
      <c r="I71" s="94"/>
      <c r="S71" s="37"/>
      <c r="T71" s="40"/>
      <c r="U71" s="37"/>
      <c r="V71" s="37"/>
      <c r="W71" s="37"/>
      <c r="X71" s="37"/>
      <c r="Y71" s="37"/>
      <c r="Z71" s="37"/>
      <c r="AA71" s="37"/>
      <c r="AB71" s="37"/>
      <c r="AC71" s="37"/>
      <c r="AD71" s="37"/>
      <c r="AE71" s="37"/>
      <c r="AF71" s="37"/>
      <c r="AG71" s="37"/>
      <c r="AH71" s="37"/>
      <c r="AI71" s="37"/>
      <c r="AJ71" s="37"/>
    </row>
    <row r="72" spans="1:50" ht="12.75" customHeight="1" x14ac:dyDescent="0.2">
      <c r="A72" s="16"/>
      <c r="B72" s="16"/>
      <c r="C72" s="15"/>
      <c r="D72" s="23"/>
      <c r="F72" s="100"/>
      <c r="G72" s="60" t="s">
        <v>87</v>
      </c>
      <c r="H72" s="59" t="str">
        <f ca="1">IF(H58&gt;=H70,"Erfüllt","Nicht Erfüllt!")</f>
        <v>Nicht Erfüllt!</v>
      </c>
      <c r="I72" s="94"/>
      <c r="J72" s="120" t="s">
        <v>123</v>
      </c>
      <c r="K72" s="120"/>
      <c r="L72" s="120"/>
      <c r="M72" s="120"/>
      <c r="N72" s="120"/>
      <c r="O72" s="120"/>
      <c r="S72" s="37"/>
      <c r="T72" s="40"/>
      <c r="U72" s="37"/>
      <c r="V72" s="37"/>
      <c r="W72" s="37"/>
      <c r="X72" s="37"/>
      <c r="Y72" s="37"/>
      <c r="Z72" s="37"/>
      <c r="AA72" s="37"/>
      <c r="AB72" s="37"/>
      <c r="AC72" s="37"/>
      <c r="AD72" s="37"/>
      <c r="AE72" s="37"/>
      <c r="AF72" s="37"/>
      <c r="AG72" s="37"/>
      <c r="AH72" s="37"/>
      <c r="AI72" s="37"/>
      <c r="AJ72" s="37"/>
    </row>
    <row r="73" spans="1:50" s="17" customFormat="1" ht="12.75" customHeight="1" x14ac:dyDescent="0.2">
      <c r="A73" s="16"/>
      <c r="B73" s="16"/>
      <c r="C73" s="15"/>
      <c r="D73" s="14" t="s">
        <v>102</v>
      </c>
      <c r="E73" s="69" t="str">
        <f>IF(E67&lt;=1.5,"ja","nein")</f>
        <v>ja</v>
      </c>
      <c r="F73" s="100"/>
      <c r="G73" s="60" t="s">
        <v>88</v>
      </c>
      <c r="H73" s="59" t="str">
        <f>IF(H56&gt;=E70,"Erfüllt","Nicht Erfüllt!")</f>
        <v>Nicht Erfüllt!</v>
      </c>
      <c r="I73" s="94"/>
      <c r="J73" s="120"/>
      <c r="K73" s="120"/>
      <c r="L73" s="120"/>
      <c r="M73" s="120"/>
      <c r="N73" s="120"/>
      <c r="O73" s="120"/>
      <c r="S73" s="16"/>
      <c r="T73" s="68"/>
      <c r="U73" s="16"/>
      <c r="V73" s="16"/>
      <c r="W73" s="16"/>
      <c r="X73" s="16"/>
      <c r="Y73" s="16"/>
      <c r="Z73" s="16"/>
      <c r="AA73" s="16"/>
      <c r="AB73" s="16"/>
      <c r="AC73" s="16"/>
      <c r="AD73" s="16"/>
      <c r="AE73" s="16"/>
      <c r="AF73" s="16"/>
      <c r="AG73" s="16"/>
      <c r="AH73" s="16"/>
      <c r="AI73" s="16"/>
      <c r="AJ73" s="16"/>
    </row>
    <row r="74" spans="1:50" s="17" customFormat="1" x14ac:dyDescent="0.2">
      <c r="A74" s="16"/>
      <c r="B74" s="25"/>
      <c r="D74" s="14" t="s">
        <v>84</v>
      </c>
      <c r="E74" s="69">
        <f>IF(E73="ja",IF(B70="ja",140,100),)</f>
        <v>100</v>
      </c>
      <c r="F74" s="100"/>
      <c r="G74" s="60" t="s">
        <v>89</v>
      </c>
      <c r="H74" s="59" t="str">
        <f>IF(B70="Ja",IF(H57&gt;=30,"Erfüllt","Nicht Erfüllt!"),IF(H57&gt;=E70,"Erfüllt","Nicht Erfüllt!"))</f>
        <v>Nicht Erfüllt!</v>
      </c>
      <c r="I74" s="93"/>
      <c r="J74" s="120"/>
      <c r="K74" s="120"/>
      <c r="L74" s="120"/>
      <c r="M74" s="120"/>
      <c r="N74" s="120"/>
      <c r="O74" s="120"/>
      <c r="S74" s="16"/>
      <c r="T74" s="68"/>
      <c r="U74" s="16"/>
      <c r="V74" s="16"/>
      <c r="W74" s="16"/>
      <c r="X74" s="16"/>
      <c r="Y74" s="16"/>
      <c r="Z74" s="16"/>
      <c r="AA74" s="16"/>
      <c r="AB74" s="16"/>
      <c r="AC74" s="16"/>
      <c r="AD74" s="16"/>
      <c r="AE74" s="16"/>
      <c r="AF74" s="16"/>
      <c r="AG74" s="16"/>
      <c r="AH74" s="16"/>
      <c r="AI74" s="16"/>
      <c r="AJ74" s="16"/>
    </row>
    <row r="75" spans="1:50" s="17" customFormat="1" x14ac:dyDescent="0.2">
      <c r="A75" s="16"/>
      <c r="D75" s="14" t="s">
        <v>103</v>
      </c>
      <c r="E75" s="102" t="s">
        <v>146</v>
      </c>
      <c r="F75" s="100"/>
      <c r="G75" s="60" t="s">
        <v>90</v>
      </c>
      <c r="H75" s="59" t="str">
        <f>IF(AND(G56&gt;=E70,H56&gt;=E70/2),"Erfüllt","Nicht Erfüllt!")</f>
        <v>Nicht Erfüllt!</v>
      </c>
      <c r="I75" s="93"/>
      <c r="J75" s="120"/>
      <c r="K75" s="120"/>
      <c r="L75" s="120"/>
      <c r="M75" s="120"/>
      <c r="N75" s="120"/>
      <c r="O75" s="120"/>
      <c r="S75" s="16"/>
      <c r="T75" s="68"/>
      <c r="U75" s="16"/>
      <c r="V75" s="16"/>
      <c r="W75" s="16"/>
      <c r="X75" s="16"/>
      <c r="Y75" s="16"/>
      <c r="Z75" s="16"/>
      <c r="AA75" s="16"/>
      <c r="AB75" s="16"/>
      <c r="AC75" s="16"/>
      <c r="AD75" s="16"/>
      <c r="AE75" s="16"/>
      <c r="AF75" s="16"/>
      <c r="AG75" s="16"/>
      <c r="AH75" s="16"/>
      <c r="AI75" s="16"/>
      <c r="AJ75" s="16"/>
    </row>
    <row r="76" spans="1:50" s="17" customFormat="1" x14ac:dyDescent="0.2">
      <c r="A76" s="16"/>
      <c r="D76" s="14" t="s">
        <v>85</v>
      </c>
      <c r="E76" s="23">
        <f>IF(E75="ja",IF(B70="ja",100,80),0)</f>
        <v>0</v>
      </c>
      <c r="F76" s="100"/>
      <c r="G76" s="60" t="s">
        <v>91</v>
      </c>
      <c r="H76" s="59" t="str">
        <f>IF(B70="Ja",IF(AND(H57&gt;=15,G57&gt;=30),"Erfüllt","Nicht Erfüllt!"),IF(AND(G57&gt;=E70,H57&gt;=E70/2),"Erfüllt","Nicht Erfüllt!"))</f>
        <v>Nicht Erfüllt!</v>
      </c>
      <c r="I76" s="97"/>
      <c r="J76" s="120"/>
      <c r="K76" s="120"/>
      <c r="L76" s="120"/>
      <c r="M76" s="120"/>
      <c r="N76" s="120"/>
      <c r="O76" s="120"/>
      <c r="S76" s="16"/>
      <c r="T76" s="68"/>
      <c r="U76" s="16"/>
      <c r="V76" s="16"/>
      <c r="W76" s="16"/>
      <c r="X76" s="16"/>
      <c r="Y76" s="16"/>
      <c r="Z76" s="16"/>
      <c r="AA76" s="16"/>
      <c r="AB76" s="16"/>
      <c r="AC76" s="16"/>
      <c r="AD76" s="16"/>
      <c r="AE76" s="16"/>
      <c r="AF76" s="16"/>
      <c r="AG76" s="16"/>
      <c r="AH76" s="16"/>
      <c r="AI76" s="16"/>
      <c r="AJ76" s="16"/>
    </row>
    <row r="77" spans="1:50" s="35" customFormat="1" x14ac:dyDescent="0.2">
      <c r="A77" s="17"/>
      <c r="B77" s="25"/>
      <c r="C77"/>
      <c r="D77"/>
      <c r="E77"/>
      <c r="F77" s="87"/>
      <c r="G77" s="87"/>
      <c r="H77" s="59"/>
      <c r="I77" s="97"/>
      <c r="J77" s="120"/>
      <c r="K77" s="120"/>
      <c r="L77" s="120"/>
      <c r="M77" s="120"/>
      <c r="N77" s="120"/>
      <c r="O77" s="120"/>
      <c r="P77" s="6"/>
      <c r="Q77" s="6"/>
      <c r="R77" s="6"/>
      <c r="S77" s="37"/>
      <c r="T77" s="40"/>
      <c r="U77" s="37"/>
      <c r="V77" s="37"/>
      <c r="W77" s="37"/>
      <c r="X77" s="37"/>
      <c r="Y77" s="37"/>
      <c r="Z77" s="37"/>
      <c r="AA77" s="37"/>
      <c r="AB77" s="37"/>
      <c r="AC77" s="37"/>
      <c r="AD77" s="37"/>
      <c r="AE77" s="37"/>
      <c r="AF77" s="37"/>
      <c r="AG77" s="37"/>
      <c r="AH77" s="37"/>
      <c r="AI77" s="37"/>
      <c r="AJ77" s="37"/>
    </row>
    <row r="78" spans="1:50" s="35" customFormat="1" ht="15" x14ac:dyDescent="0.25">
      <c r="A78" s="4" t="s">
        <v>38</v>
      </c>
      <c r="B78" s="6"/>
      <c r="C78" s="6"/>
      <c r="D78" s="6"/>
      <c r="E78"/>
      <c r="F78" s="6"/>
      <c r="G78" s="6"/>
      <c r="H78" s="6"/>
      <c r="I78" s="97"/>
      <c r="J78"/>
      <c r="K78"/>
      <c r="L78"/>
      <c r="M78"/>
      <c r="N78"/>
      <c r="O78"/>
      <c r="P78"/>
      <c r="Q78"/>
      <c r="R78"/>
      <c r="S78" s="37"/>
      <c r="T78" s="40"/>
      <c r="U78" s="37"/>
      <c r="V78" s="37"/>
      <c r="W78" s="37"/>
      <c r="X78" s="37"/>
      <c r="Y78" s="37"/>
      <c r="Z78" s="37"/>
      <c r="AA78" s="37"/>
      <c r="AB78" s="37"/>
      <c r="AC78" s="37"/>
      <c r="AD78" s="37"/>
      <c r="AE78" s="37"/>
      <c r="AF78" s="37"/>
      <c r="AG78" s="37"/>
      <c r="AH78" s="37"/>
      <c r="AI78" s="37"/>
      <c r="AJ78" s="37"/>
    </row>
    <row r="79" spans="1:50" s="35" customFormat="1" ht="12.75" customHeight="1" x14ac:dyDescent="0.2">
      <c r="A79"/>
      <c r="B79" s="117"/>
      <c r="C79" s="117"/>
      <c r="D79" s="117"/>
      <c r="E79" s="117"/>
      <c r="F79" s="117"/>
      <c r="G79" s="117"/>
      <c r="H79" s="117"/>
      <c r="I79" s="97"/>
      <c r="J79" s="89"/>
      <c r="K79" s="89"/>
      <c r="L79" s="89"/>
      <c r="M79" s="89"/>
      <c r="N79" s="89"/>
      <c r="O79" s="89"/>
      <c r="P79" s="89"/>
      <c r="Q79" s="89"/>
      <c r="R79" s="89"/>
      <c r="S79" s="37"/>
      <c r="T79" s="40"/>
      <c r="U79" s="37"/>
      <c r="V79" s="37"/>
      <c r="W79" s="37"/>
      <c r="X79" s="37"/>
      <c r="Y79" s="37"/>
      <c r="Z79" s="37"/>
      <c r="AA79" s="37"/>
      <c r="AB79" s="37"/>
      <c r="AC79" s="37"/>
      <c r="AD79" s="37"/>
      <c r="AE79" s="37"/>
      <c r="AF79" s="37"/>
      <c r="AG79" s="37"/>
      <c r="AH79" s="37"/>
      <c r="AI79" s="37"/>
      <c r="AJ79" s="37"/>
    </row>
    <row r="80" spans="1:50" s="17" customFormat="1" x14ac:dyDescent="0.2">
      <c r="I80" s="97"/>
      <c r="T80" s="78"/>
    </row>
    <row r="81" spans="1:36" s="79" customFormat="1" ht="12.75" customHeight="1" thickBot="1" x14ac:dyDescent="0.25">
      <c r="A81" s="17"/>
      <c r="B81" s="17"/>
      <c r="C81" s="17"/>
      <c r="D81" s="17"/>
      <c r="E81" s="17"/>
      <c r="F81" s="17"/>
      <c r="G81" s="17"/>
      <c r="H81" s="17"/>
      <c r="I81" s="97"/>
      <c r="J81" s="81"/>
      <c r="K81" s="81"/>
      <c r="L81" s="81"/>
      <c r="M81" s="81"/>
      <c r="N81" s="81"/>
      <c r="O81" s="81"/>
      <c r="P81" s="81"/>
      <c r="Q81" s="81"/>
      <c r="R81" s="81"/>
      <c r="S81" s="82"/>
      <c r="T81" s="83"/>
      <c r="U81" s="82"/>
      <c r="V81" s="82"/>
      <c r="W81" s="82"/>
      <c r="X81" s="82"/>
      <c r="Y81" s="82"/>
      <c r="Z81" s="82"/>
      <c r="AA81" s="82"/>
      <c r="AB81" s="82"/>
      <c r="AC81" s="82"/>
      <c r="AD81" s="82"/>
      <c r="AE81" s="82"/>
      <c r="AF81" s="82"/>
      <c r="AG81" s="82"/>
      <c r="AH81" s="82"/>
      <c r="AI81" s="82"/>
      <c r="AJ81" s="82"/>
    </row>
    <row r="82" spans="1:36" s="35" customFormat="1" x14ac:dyDescent="0.2">
      <c r="T82" s="36"/>
    </row>
    <row r="83" spans="1:36" s="35" customFormat="1" x14ac:dyDescent="0.2">
      <c r="T83" s="36"/>
    </row>
    <row r="84" spans="1:36" s="35" customFormat="1" x14ac:dyDescent="0.2">
      <c r="T84" s="36"/>
    </row>
    <row r="85" spans="1:36" s="35" customFormat="1" x14ac:dyDescent="0.2">
      <c r="T85" s="36"/>
    </row>
    <row r="86" spans="1:36" s="35" customFormat="1" x14ac:dyDescent="0.2">
      <c r="T86" s="36"/>
    </row>
    <row r="87" spans="1:36" s="35" customFormat="1" x14ac:dyDescent="0.2">
      <c r="T87" s="36"/>
    </row>
    <row r="88" spans="1:36" s="35" customFormat="1" x14ac:dyDescent="0.2">
      <c r="T88" s="36"/>
    </row>
    <row r="89" spans="1:36" s="35" customFormat="1" x14ac:dyDescent="0.2">
      <c r="T89" s="36"/>
    </row>
    <row r="90" spans="1:36" s="35" customFormat="1" x14ac:dyDescent="0.2">
      <c r="T90" s="36"/>
    </row>
    <row r="91" spans="1:36" s="35" customFormat="1" x14ac:dyDescent="0.2">
      <c r="T91" s="36"/>
    </row>
    <row r="92" spans="1:36" s="35" customFormat="1" x14ac:dyDescent="0.2">
      <c r="T92" s="36"/>
    </row>
    <row r="93" spans="1:36" s="35" customFormat="1" x14ac:dyDescent="0.2">
      <c r="T93" s="36"/>
    </row>
    <row r="94" spans="1:36" s="35" customFormat="1" x14ac:dyDescent="0.2">
      <c r="T94" s="36"/>
    </row>
    <row r="95" spans="1:36" s="35" customFormat="1" x14ac:dyDescent="0.2">
      <c r="T95" s="36"/>
    </row>
    <row r="96" spans="1:36" s="35" customFormat="1" x14ac:dyDescent="0.2">
      <c r="T96" s="36"/>
    </row>
    <row r="97" spans="20:20" s="35" customFormat="1" x14ac:dyDescent="0.2">
      <c r="T97" s="36"/>
    </row>
    <row r="98" spans="20:20" s="35" customFormat="1" x14ac:dyDescent="0.2">
      <c r="T98" s="36"/>
    </row>
    <row r="99" spans="20:20" s="35" customFormat="1" x14ac:dyDescent="0.2">
      <c r="T99" s="36"/>
    </row>
    <row r="100" spans="20:20" s="35" customFormat="1" x14ac:dyDescent="0.2">
      <c r="T100" s="36"/>
    </row>
    <row r="101" spans="20:20" s="35" customFormat="1" x14ac:dyDescent="0.2">
      <c r="T101" s="36"/>
    </row>
    <row r="102" spans="20:20" s="35" customFormat="1" x14ac:dyDescent="0.2">
      <c r="T102" s="36"/>
    </row>
    <row r="103" spans="20:20" s="35" customFormat="1" x14ac:dyDescent="0.2">
      <c r="T103" s="36"/>
    </row>
    <row r="104" spans="20:20" s="35" customFormat="1" x14ac:dyDescent="0.2">
      <c r="T104" s="36"/>
    </row>
    <row r="105" spans="20:20" s="35" customFormat="1" x14ac:dyDescent="0.2">
      <c r="T105" s="36"/>
    </row>
    <row r="106" spans="20:20" s="35" customFormat="1" x14ac:dyDescent="0.2">
      <c r="T106" s="36"/>
    </row>
    <row r="107" spans="20:20" s="35" customFormat="1" x14ac:dyDescent="0.2">
      <c r="T107" s="36"/>
    </row>
    <row r="108" spans="20:20" s="35" customFormat="1" x14ac:dyDescent="0.2">
      <c r="T108" s="36"/>
    </row>
    <row r="109" spans="20:20" s="35" customFormat="1" x14ac:dyDescent="0.2">
      <c r="T109" s="36"/>
    </row>
    <row r="110" spans="20:20" s="35" customFormat="1" x14ac:dyDescent="0.2">
      <c r="T110" s="36"/>
    </row>
    <row r="111" spans="20:20" s="35" customFormat="1" x14ac:dyDescent="0.2">
      <c r="T111" s="36"/>
    </row>
    <row r="112" spans="20:20" s="35" customFormat="1" x14ac:dyDescent="0.2">
      <c r="T112" s="36"/>
    </row>
    <row r="113" spans="20:20" s="35" customFormat="1" x14ac:dyDescent="0.2">
      <c r="T113" s="36"/>
    </row>
    <row r="114" spans="20:20" s="35" customFormat="1" x14ac:dyDescent="0.2">
      <c r="T114" s="36"/>
    </row>
    <row r="115" spans="20:20" s="35" customFormat="1" x14ac:dyDescent="0.2">
      <c r="T115" s="36"/>
    </row>
    <row r="116" spans="20:20" s="35" customFormat="1" x14ac:dyDescent="0.2">
      <c r="T116" s="36"/>
    </row>
    <row r="117" spans="20:20" s="35" customFormat="1" x14ac:dyDescent="0.2">
      <c r="T117" s="36"/>
    </row>
    <row r="118" spans="20:20" s="35" customFormat="1" x14ac:dyDescent="0.2">
      <c r="T118" s="36"/>
    </row>
    <row r="119" spans="20:20" s="35" customFormat="1" x14ac:dyDescent="0.2">
      <c r="T119" s="36"/>
    </row>
    <row r="120" spans="20:20" s="35" customFormat="1" x14ac:dyDescent="0.2">
      <c r="T120" s="36"/>
    </row>
    <row r="121" spans="20:20" s="35" customFormat="1" x14ac:dyDescent="0.2">
      <c r="T121" s="36"/>
    </row>
    <row r="122" spans="20:20" s="35" customFormat="1" x14ac:dyDescent="0.2">
      <c r="T122" s="36"/>
    </row>
    <row r="123" spans="20:20" s="35" customFormat="1" x14ac:dyDescent="0.2">
      <c r="T123" s="36"/>
    </row>
    <row r="124" spans="20:20" s="35" customFormat="1" x14ac:dyDescent="0.2">
      <c r="T124" s="36"/>
    </row>
    <row r="125" spans="20:20" s="35" customFormat="1" x14ac:dyDescent="0.2">
      <c r="T125" s="36"/>
    </row>
    <row r="126" spans="20:20" s="35" customFormat="1" x14ac:dyDescent="0.2">
      <c r="T126" s="36"/>
    </row>
    <row r="127" spans="20:20" s="35" customFormat="1" x14ac:dyDescent="0.2">
      <c r="T127" s="36"/>
    </row>
    <row r="128" spans="20:20" s="35" customFormat="1" x14ac:dyDescent="0.2">
      <c r="T128" s="36"/>
    </row>
    <row r="129" spans="20:20" s="35" customFormat="1" x14ac:dyDescent="0.2">
      <c r="T129" s="36"/>
    </row>
    <row r="130" spans="20:20" s="35" customFormat="1" x14ac:dyDescent="0.2">
      <c r="T130" s="36"/>
    </row>
    <row r="131" spans="20:20" s="35" customFormat="1" x14ac:dyDescent="0.2">
      <c r="T131" s="36"/>
    </row>
    <row r="132" spans="20:20" s="35" customFormat="1" x14ac:dyDescent="0.2">
      <c r="T132" s="36"/>
    </row>
    <row r="133" spans="20:20" s="35" customFormat="1" x14ac:dyDescent="0.2">
      <c r="T133" s="36"/>
    </row>
    <row r="134" spans="20:20" s="35" customFormat="1" x14ac:dyDescent="0.2">
      <c r="T134" s="36"/>
    </row>
    <row r="135" spans="20:20" s="35" customFormat="1" x14ac:dyDescent="0.2">
      <c r="T135" s="36"/>
    </row>
    <row r="136" spans="20:20" s="35" customFormat="1" x14ac:dyDescent="0.2">
      <c r="T136" s="36"/>
    </row>
    <row r="137" spans="20:20" s="35" customFormat="1" x14ac:dyDescent="0.2">
      <c r="T137" s="36"/>
    </row>
    <row r="138" spans="20:20" s="35" customFormat="1" x14ac:dyDescent="0.2">
      <c r="T138" s="36"/>
    </row>
    <row r="139" spans="20:20" s="35" customFormat="1" x14ac:dyDescent="0.2">
      <c r="T139" s="36"/>
    </row>
    <row r="140" spans="20:20" s="35" customFormat="1" x14ac:dyDescent="0.2">
      <c r="T140" s="36"/>
    </row>
    <row r="141" spans="20:20" s="35" customFormat="1" x14ac:dyDescent="0.2">
      <c r="T141" s="36"/>
    </row>
    <row r="142" spans="20:20" s="35" customFormat="1" x14ac:dyDescent="0.2">
      <c r="T142" s="36"/>
    </row>
    <row r="143" spans="20:20" s="35" customFormat="1" x14ac:dyDescent="0.2">
      <c r="T143" s="36"/>
    </row>
    <row r="144" spans="20:20" s="35" customFormat="1" x14ac:dyDescent="0.2">
      <c r="T144" s="36"/>
    </row>
    <row r="145" spans="20:20" s="35" customFormat="1" x14ac:dyDescent="0.2">
      <c r="T145" s="36"/>
    </row>
    <row r="146" spans="20:20" s="35" customFormat="1" x14ac:dyDescent="0.2">
      <c r="T146" s="36"/>
    </row>
    <row r="147" spans="20:20" s="35" customFormat="1" x14ac:dyDescent="0.2">
      <c r="T147" s="36"/>
    </row>
    <row r="148" spans="20:20" s="35" customFormat="1" x14ac:dyDescent="0.2">
      <c r="T148" s="36"/>
    </row>
    <row r="149" spans="20:20" s="35" customFormat="1" x14ac:dyDescent="0.2">
      <c r="T149" s="36"/>
    </row>
    <row r="150" spans="20:20" s="35" customFormat="1" x14ac:dyDescent="0.2">
      <c r="T150" s="36"/>
    </row>
    <row r="151" spans="20:20" s="35" customFormat="1" x14ac:dyDescent="0.2">
      <c r="T151" s="36"/>
    </row>
    <row r="152" spans="20:20" s="35" customFormat="1" x14ac:dyDescent="0.2">
      <c r="T152" s="36"/>
    </row>
    <row r="153" spans="20:20" s="35" customFormat="1" x14ac:dyDescent="0.2">
      <c r="T153" s="36"/>
    </row>
    <row r="154" spans="20:20" s="35" customFormat="1" x14ac:dyDescent="0.2">
      <c r="T154" s="36"/>
    </row>
    <row r="155" spans="20:20" s="35" customFormat="1" x14ac:dyDescent="0.2">
      <c r="T155" s="36"/>
    </row>
    <row r="156" spans="20:20" s="35" customFormat="1" x14ac:dyDescent="0.2">
      <c r="T156" s="36"/>
    </row>
    <row r="157" spans="20:20" s="35" customFormat="1" x14ac:dyDescent="0.2">
      <c r="T157" s="36"/>
    </row>
    <row r="158" spans="20:20" s="35" customFormat="1" x14ac:dyDescent="0.2">
      <c r="T158" s="36"/>
    </row>
    <row r="159" spans="20:20" s="35" customFormat="1" x14ac:dyDescent="0.2">
      <c r="T159" s="36"/>
    </row>
    <row r="160" spans="20:20" s="35" customFormat="1" x14ac:dyDescent="0.2">
      <c r="T160" s="36"/>
    </row>
    <row r="161" spans="20:20" s="35" customFormat="1" x14ac:dyDescent="0.2">
      <c r="T161" s="36"/>
    </row>
    <row r="162" spans="20:20" s="35" customFormat="1" x14ac:dyDescent="0.2">
      <c r="T162" s="36"/>
    </row>
    <row r="163" spans="20:20" s="35" customFormat="1" x14ac:dyDescent="0.2">
      <c r="T163" s="36"/>
    </row>
    <row r="164" spans="20:20" s="35" customFormat="1" x14ac:dyDescent="0.2">
      <c r="T164" s="36"/>
    </row>
    <row r="165" spans="20:20" s="35" customFormat="1" x14ac:dyDescent="0.2">
      <c r="T165" s="36"/>
    </row>
    <row r="166" spans="20:20" s="35" customFormat="1" x14ac:dyDescent="0.2">
      <c r="T166" s="36"/>
    </row>
    <row r="167" spans="20:20" s="35" customFormat="1" x14ac:dyDescent="0.2">
      <c r="T167" s="36"/>
    </row>
    <row r="168" spans="20:20" s="35" customFormat="1" x14ac:dyDescent="0.2">
      <c r="T168" s="36"/>
    </row>
    <row r="169" spans="20:20" s="35" customFormat="1" x14ac:dyDescent="0.2">
      <c r="T169" s="36"/>
    </row>
    <row r="170" spans="20:20" s="35" customFormat="1" x14ac:dyDescent="0.2">
      <c r="T170" s="36"/>
    </row>
    <row r="171" spans="20:20" s="35" customFormat="1" x14ac:dyDescent="0.2">
      <c r="T171" s="36"/>
    </row>
    <row r="172" spans="20:20" s="35" customFormat="1" x14ac:dyDescent="0.2">
      <c r="T172" s="36"/>
    </row>
    <row r="173" spans="20:20" s="35" customFormat="1" x14ac:dyDescent="0.2">
      <c r="T173" s="36"/>
    </row>
    <row r="174" spans="20:20" s="35" customFormat="1" x14ac:dyDescent="0.2">
      <c r="T174" s="36"/>
    </row>
    <row r="175" spans="20:20" s="35" customFormat="1" x14ac:dyDescent="0.2">
      <c r="T175" s="36"/>
    </row>
    <row r="176" spans="20:20" s="35" customFormat="1" x14ac:dyDescent="0.2">
      <c r="T176" s="36"/>
    </row>
    <row r="177" spans="20:20" s="35" customFormat="1" x14ac:dyDescent="0.2">
      <c r="T177" s="36"/>
    </row>
    <row r="178" spans="20:20" s="35" customFormat="1" x14ac:dyDescent="0.2">
      <c r="T178" s="36"/>
    </row>
    <row r="179" spans="20:20" s="35" customFormat="1" x14ac:dyDescent="0.2">
      <c r="T179" s="36"/>
    </row>
    <row r="180" spans="20:20" s="35" customFormat="1" x14ac:dyDescent="0.2">
      <c r="T180" s="36"/>
    </row>
    <row r="181" spans="20:20" s="35" customFormat="1" x14ac:dyDescent="0.2">
      <c r="T181" s="36"/>
    </row>
    <row r="182" spans="20:20" s="35" customFormat="1" x14ac:dyDescent="0.2">
      <c r="T182" s="36"/>
    </row>
    <row r="183" spans="20:20" s="35" customFormat="1" x14ac:dyDescent="0.2">
      <c r="T183" s="36"/>
    </row>
    <row r="184" spans="20:20" s="35" customFormat="1" x14ac:dyDescent="0.2">
      <c r="T184" s="36"/>
    </row>
    <row r="185" spans="20:20" s="35" customFormat="1" x14ac:dyDescent="0.2">
      <c r="T185" s="36"/>
    </row>
    <row r="186" spans="20:20" s="35" customFormat="1" x14ac:dyDescent="0.2">
      <c r="T186" s="36"/>
    </row>
    <row r="187" spans="20:20" s="35" customFormat="1" x14ac:dyDescent="0.2">
      <c r="T187" s="36"/>
    </row>
    <row r="188" spans="20:20" s="35" customFormat="1" x14ac:dyDescent="0.2">
      <c r="T188" s="36"/>
    </row>
    <row r="189" spans="20:20" s="35" customFormat="1" x14ac:dyDescent="0.2">
      <c r="T189" s="36"/>
    </row>
    <row r="190" spans="20:20" s="35" customFormat="1" x14ac:dyDescent="0.2">
      <c r="T190" s="36"/>
    </row>
    <row r="191" spans="20:20" s="35" customFormat="1" x14ac:dyDescent="0.2">
      <c r="T191" s="36"/>
    </row>
    <row r="192" spans="20:20" s="35" customFormat="1" x14ac:dyDescent="0.2">
      <c r="T192" s="36"/>
    </row>
    <row r="193" spans="20:20" s="35" customFormat="1" x14ac:dyDescent="0.2">
      <c r="T193" s="36"/>
    </row>
    <row r="194" spans="20:20" s="35" customFormat="1" x14ac:dyDescent="0.2">
      <c r="T194" s="36"/>
    </row>
    <row r="195" spans="20:20" s="35" customFormat="1" x14ac:dyDescent="0.2">
      <c r="T195" s="36"/>
    </row>
    <row r="196" spans="20:20" s="35" customFormat="1" x14ac:dyDescent="0.2">
      <c r="T196" s="36"/>
    </row>
    <row r="197" spans="20:20" s="35" customFormat="1" x14ac:dyDescent="0.2">
      <c r="T197" s="36"/>
    </row>
    <row r="198" spans="20:20" s="35" customFormat="1" x14ac:dyDescent="0.2">
      <c r="T198" s="36"/>
    </row>
    <row r="199" spans="20:20" s="35" customFormat="1" x14ac:dyDescent="0.2">
      <c r="T199" s="36"/>
    </row>
    <row r="200" spans="20:20" s="35" customFormat="1" x14ac:dyDescent="0.2">
      <c r="T200" s="36"/>
    </row>
    <row r="201" spans="20:20" s="35" customFormat="1" x14ac:dyDescent="0.2">
      <c r="T201" s="36"/>
    </row>
    <row r="202" spans="20:20" s="35" customFormat="1" x14ac:dyDescent="0.2">
      <c r="T202" s="36"/>
    </row>
    <row r="203" spans="20:20" s="35" customFormat="1" x14ac:dyDescent="0.2">
      <c r="T203" s="36"/>
    </row>
    <row r="204" spans="20:20" s="35" customFormat="1" x14ac:dyDescent="0.2">
      <c r="T204" s="36"/>
    </row>
    <row r="205" spans="20:20" s="35" customFormat="1" x14ac:dyDescent="0.2">
      <c r="T205" s="36"/>
    </row>
    <row r="206" spans="20:20" s="35" customFormat="1" x14ac:dyDescent="0.2">
      <c r="T206" s="36"/>
    </row>
    <row r="207" spans="20:20" s="35" customFormat="1" x14ac:dyDescent="0.2">
      <c r="T207" s="36"/>
    </row>
    <row r="208" spans="20:20" s="35" customFormat="1" x14ac:dyDescent="0.2">
      <c r="T208" s="36"/>
    </row>
    <row r="209" spans="20:20" s="35" customFormat="1" x14ac:dyDescent="0.2">
      <c r="T209" s="36"/>
    </row>
    <row r="210" spans="20:20" s="35" customFormat="1" x14ac:dyDescent="0.2">
      <c r="T210" s="36"/>
    </row>
    <row r="211" spans="20:20" s="35" customFormat="1" x14ac:dyDescent="0.2">
      <c r="T211" s="36"/>
    </row>
    <row r="212" spans="20:20" s="35" customFormat="1" x14ac:dyDescent="0.2">
      <c r="T212" s="36"/>
    </row>
    <row r="213" spans="20:20" s="35" customFormat="1" x14ac:dyDescent="0.2">
      <c r="T213" s="36"/>
    </row>
    <row r="214" spans="20:20" s="35" customFormat="1" x14ac:dyDescent="0.2">
      <c r="T214" s="36"/>
    </row>
    <row r="215" spans="20:20" s="35" customFormat="1" x14ac:dyDescent="0.2">
      <c r="T215" s="36"/>
    </row>
    <row r="216" spans="20:20" s="35" customFormat="1" x14ac:dyDescent="0.2">
      <c r="T216" s="36"/>
    </row>
    <row r="217" spans="20:20" s="35" customFormat="1" x14ac:dyDescent="0.2">
      <c r="T217" s="36"/>
    </row>
    <row r="218" spans="20:20" s="35" customFormat="1" x14ac:dyDescent="0.2">
      <c r="T218" s="36"/>
    </row>
    <row r="219" spans="20:20" s="35" customFormat="1" x14ac:dyDescent="0.2">
      <c r="T219" s="36"/>
    </row>
    <row r="220" spans="20:20" s="35" customFormat="1" x14ac:dyDescent="0.2">
      <c r="T220" s="36"/>
    </row>
    <row r="221" spans="20:20" s="35" customFormat="1" x14ac:dyDescent="0.2">
      <c r="T221" s="36"/>
    </row>
    <row r="222" spans="20:20" s="35" customFormat="1" x14ac:dyDescent="0.2">
      <c r="T222" s="36"/>
    </row>
    <row r="223" spans="20:20" s="35" customFormat="1" x14ac:dyDescent="0.2">
      <c r="T223" s="36"/>
    </row>
    <row r="224" spans="20:20" s="35" customFormat="1" x14ac:dyDescent="0.2">
      <c r="T224" s="36"/>
    </row>
    <row r="225" spans="20:20" s="35" customFormat="1" x14ac:dyDescent="0.2">
      <c r="T225" s="36"/>
    </row>
    <row r="226" spans="20:20" s="35" customFormat="1" x14ac:dyDescent="0.2">
      <c r="T226" s="36"/>
    </row>
    <row r="227" spans="20:20" s="35" customFormat="1" x14ac:dyDescent="0.2">
      <c r="T227" s="36"/>
    </row>
    <row r="228" spans="20:20" s="35" customFormat="1" x14ac:dyDescent="0.2">
      <c r="T228" s="36"/>
    </row>
    <row r="229" spans="20:20" s="35" customFormat="1" x14ac:dyDescent="0.2">
      <c r="T229" s="36"/>
    </row>
    <row r="230" spans="20:20" s="35" customFormat="1" x14ac:dyDescent="0.2">
      <c r="T230" s="36"/>
    </row>
    <row r="231" spans="20:20" s="35" customFormat="1" x14ac:dyDescent="0.2">
      <c r="T231" s="36"/>
    </row>
    <row r="232" spans="20:20" s="35" customFormat="1" x14ac:dyDescent="0.2">
      <c r="T232" s="36"/>
    </row>
    <row r="233" spans="20:20" s="35" customFormat="1" x14ac:dyDescent="0.2">
      <c r="T233" s="36"/>
    </row>
    <row r="234" spans="20:20" s="35" customFormat="1" x14ac:dyDescent="0.2">
      <c r="T234" s="36"/>
    </row>
    <row r="235" spans="20:20" s="35" customFormat="1" x14ac:dyDescent="0.2">
      <c r="T235" s="36"/>
    </row>
    <row r="236" spans="20:20" s="35" customFormat="1" x14ac:dyDescent="0.2">
      <c r="T236" s="36"/>
    </row>
    <row r="237" spans="20:20" s="35" customFormat="1" x14ac:dyDescent="0.2">
      <c r="T237" s="36"/>
    </row>
    <row r="238" spans="20:20" s="35" customFormat="1" x14ac:dyDescent="0.2">
      <c r="T238" s="36"/>
    </row>
    <row r="239" spans="20:20" s="35" customFormat="1" x14ac:dyDescent="0.2">
      <c r="T239" s="36"/>
    </row>
    <row r="240" spans="20:20" s="35" customFormat="1" x14ac:dyDescent="0.2">
      <c r="T240" s="36"/>
    </row>
    <row r="241" spans="20:20" s="35" customFormat="1" x14ac:dyDescent="0.2">
      <c r="T241" s="36"/>
    </row>
    <row r="242" spans="20:20" s="35" customFormat="1" x14ac:dyDescent="0.2">
      <c r="T242" s="36"/>
    </row>
    <row r="243" spans="20:20" s="35" customFormat="1" x14ac:dyDescent="0.2">
      <c r="T243" s="36"/>
    </row>
    <row r="244" spans="20:20" s="35" customFormat="1" x14ac:dyDescent="0.2">
      <c r="T244" s="36"/>
    </row>
    <row r="245" spans="20:20" s="35" customFormat="1" x14ac:dyDescent="0.2">
      <c r="T245" s="36"/>
    </row>
    <row r="246" spans="20:20" s="35" customFormat="1" x14ac:dyDescent="0.2">
      <c r="T246" s="36"/>
    </row>
    <row r="247" spans="20:20" s="35" customFormat="1" x14ac:dyDescent="0.2">
      <c r="T247" s="36"/>
    </row>
    <row r="248" spans="20:20" s="35" customFormat="1" x14ac:dyDescent="0.2">
      <c r="T248" s="36"/>
    </row>
    <row r="249" spans="20:20" s="35" customFormat="1" x14ac:dyDescent="0.2">
      <c r="T249" s="36"/>
    </row>
    <row r="250" spans="20:20" s="35" customFormat="1" x14ac:dyDescent="0.2">
      <c r="T250" s="36"/>
    </row>
    <row r="251" spans="20:20" s="35" customFormat="1" x14ac:dyDescent="0.2">
      <c r="T251" s="36"/>
    </row>
    <row r="252" spans="20:20" s="35" customFormat="1" x14ac:dyDescent="0.2">
      <c r="T252" s="36"/>
    </row>
    <row r="253" spans="20:20" s="35" customFormat="1" x14ac:dyDescent="0.2">
      <c r="T253" s="36"/>
    </row>
    <row r="254" spans="20:20" s="35" customFormat="1" x14ac:dyDescent="0.2">
      <c r="T254" s="36"/>
    </row>
    <row r="255" spans="20:20" s="35" customFormat="1" x14ac:dyDescent="0.2">
      <c r="T255" s="36"/>
    </row>
    <row r="256" spans="20:20" s="35" customFormat="1" x14ac:dyDescent="0.2">
      <c r="T256" s="36"/>
    </row>
    <row r="257" spans="20:20" s="35" customFormat="1" x14ac:dyDescent="0.2">
      <c r="T257" s="36"/>
    </row>
    <row r="258" spans="20:20" s="35" customFormat="1" x14ac:dyDescent="0.2">
      <c r="T258" s="36"/>
    </row>
    <row r="259" spans="20:20" s="35" customFormat="1" x14ac:dyDescent="0.2">
      <c r="T259" s="36"/>
    </row>
    <row r="260" spans="20:20" s="35" customFormat="1" x14ac:dyDescent="0.2">
      <c r="T260" s="36"/>
    </row>
    <row r="261" spans="20:20" s="35" customFormat="1" x14ac:dyDescent="0.2">
      <c r="T261" s="36"/>
    </row>
    <row r="262" spans="20:20" s="35" customFormat="1" x14ac:dyDescent="0.2">
      <c r="T262" s="36"/>
    </row>
    <row r="263" spans="20:20" s="35" customFormat="1" x14ac:dyDescent="0.2">
      <c r="T263" s="36"/>
    </row>
    <row r="264" spans="20:20" s="35" customFormat="1" x14ac:dyDescent="0.2">
      <c r="T264" s="36"/>
    </row>
    <row r="265" spans="20:20" s="35" customFormat="1" x14ac:dyDescent="0.2">
      <c r="T265" s="36"/>
    </row>
    <row r="266" spans="20:20" s="35" customFormat="1" x14ac:dyDescent="0.2">
      <c r="T266" s="36"/>
    </row>
    <row r="267" spans="20:20" s="35" customFormat="1" x14ac:dyDescent="0.2">
      <c r="T267" s="36"/>
    </row>
    <row r="268" spans="20:20" s="35" customFormat="1" x14ac:dyDescent="0.2">
      <c r="T268" s="36"/>
    </row>
    <row r="269" spans="20:20" s="35" customFormat="1" x14ac:dyDescent="0.2">
      <c r="T269" s="36"/>
    </row>
    <row r="270" spans="20:20" s="35" customFormat="1" x14ac:dyDescent="0.2">
      <c r="T270" s="36"/>
    </row>
    <row r="271" spans="20:20" s="35" customFormat="1" x14ac:dyDescent="0.2">
      <c r="T271" s="36"/>
    </row>
    <row r="272" spans="20:20" s="35" customFormat="1" x14ac:dyDescent="0.2">
      <c r="T272" s="36"/>
    </row>
    <row r="273" spans="20:20" s="35" customFormat="1" x14ac:dyDescent="0.2">
      <c r="T273" s="36"/>
    </row>
    <row r="274" spans="20:20" s="35" customFormat="1" x14ac:dyDescent="0.2">
      <c r="T274" s="36"/>
    </row>
    <row r="275" spans="20:20" s="35" customFormat="1" x14ac:dyDescent="0.2">
      <c r="T275" s="36"/>
    </row>
    <row r="276" spans="20:20" s="35" customFormat="1" x14ac:dyDescent="0.2">
      <c r="T276" s="36"/>
    </row>
    <row r="277" spans="20:20" s="35" customFormat="1" x14ac:dyDescent="0.2">
      <c r="T277" s="36"/>
    </row>
    <row r="278" spans="20:20" s="35" customFormat="1" x14ac:dyDescent="0.2">
      <c r="T278" s="36"/>
    </row>
    <row r="279" spans="20:20" s="35" customFormat="1" x14ac:dyDescent="0.2">
      <c r="T279" s="36"/>
    </row>
    <row r="280" spans="20:20" s="35" customFormat="1" x14ac:dyDescent="0.2">
      <c r="T280" s="36"/>
    </row>
    <row r="281" spans="20:20" s="35" customFormat="1" x14ac:dyDescent="0.2">
      <c r="T281" s="36"/>
    </row>
    <row r="282" spans="20:20" s="35" customFormat="1" x14ac:dyDescent="0.2">
      <c r="T282" s="36"/>
    </row>
    <row r="283" spans="20:20" s="35" customFormat="1" x14ac:dyDescent="0.2">
      <c r="T283" s="36"/>
    </row>
    <row r="284" spans="20:20" s="35" customFormat="1" x14ac:dyDescent="0.2">
      <c r="T284" s="36"/>
    </row>
    <row r="285" spans="20:20" s="35" customFormat="1" x14ac:dyDescent="0.2">
      <c r="T285" s="36"/>
    </row>
    <row r="286" spans="20:20" s="35" customFormat="1" x14ac:dyDescent="0.2">
      <c r="T286" s="36"/>
    </row>
    <row r="287" spans="20:20" s="35" customFormat="1" x14ac:dyDescent="0.2">
      <c r="T287" s="36"/>
    </row>
    <row r="288" spans="20:20" s="35" customFormat="1" x14ac:dyDescent="0.2">
      <c r="T288" s="36"/>
    </row>
    <row r="289" spans="20:20" s="35" customFormat="1" x14ac:dyDescent="0.2">
      <c r="T289" s="36"/>
    </row>
    <row r="290" spans="20:20" s="35" customFormat="1" x14ac:dyDescent="0.2">
      <c r="T290" s="36"/>
    </row>
    <row r="291" spans="20:20" s="35" customFormat="1" x14ac:dyDescent="0.2">
      <c r="T291" s="36"/>
    </row>
    <row r="292" spans="20:20" s="35" customFormat="1" x14ac:dyDescent="0.2">
      <c r="T292" s="36"/>
    </row>
    <row r="293" spans="20:20" s="35" customFormat="1" x14ac:dyDescent="0.2">
      <c r="T293" s="36"/>
    </row>
    <row r="294" spans="20:20" s="35" customFormat="1" x14ac:dyDescent="0.2">
      <c r="T294" s="36"/>
    </row>
    <row r="295" spans="20:20" s="35" customFormat="1" x14ac:dyDescent="0.2">
      <c r="T295" s="36"/>
    </row>
    <row r="296" spans="20:20" s="35" customFormat="1" x14ac:dyDescent="0.2">
      <c r="T296" s="36"/>
    </row>
    <row r="297" spans="20:20" s="35" customFormat="1" x14ac:dyDescent="0.2">
      <c r="T297" s="36"/>
    </row>
    <row r="298" spans="20:20" s="35" customFormat="1" x14ac:dyDescent="0.2">
      <c r="T298" s="36"/>
    </row>
    <row r="299" spans="20:20" s="35" customFormat="1" x14ac:dyDescent="0.2">
      <c r="T299" s="36"/>
    </row>
    <row r="300" spans="20:20" s="35" customFormat="1" x14ac:dyDescent="0.2">
      <c r="T300" s="36"/>
    </row>
    <row r="301" spans="20:20" s="35" customFormat="1" x14ac:dyDescent="0.2">
      <c r="T301" s="36"/>
    </row>
    <row r="302" spans="20:20" s="35" customFormat="1" x14ac:dyDescent="0.2">
      <c r="T302" s="36"/>
    </row>
    <row r="303" spans="20:20" s="35" customFormat="1" x14ac:dyDescent="0.2">
      <c r="T303" s="36"/>
    </row>
    <row r="304" spans="20:20" s="35" customFormat="1" x14ac:dyDescent="0.2">
      <c r="T304" s="36"/>
    </row>
    <row r="305" spans="20:20" s="35" customFormat="1" x14ac:dyDescent="0.2">
      <c r="T305" s="36"/>
    </row>
    <row r="306" spans="20:20" s="35" customFormat="1" x14ac:dyDescent="0.2">
      <c r="T306" s="36"/>
    </row>
    <row r="307" spans="20:20" s="35" customFormat="1" x14ac:dyDescent="0.2">
      <c r="T307" s="36"/>
    </row>
    <row r="308" spans="20:20" s="35" customFormat="1" x14ac:dyDescent="0.2">
      <c r="T308" s="36"/>
    </row>
    <row r="309" spans="20:20" s="35" customFormat="1" x14ac:dyDescent="0.2">
      <c r="T309" s="36"/>
    </row>
    <row r="310" spans="20:20" s="35" customFormat="1" x14ac:dyDescent="0.2">
      <c r="T310" s="36"/>
    </row>
    <row r="311" spans="20:20" s="35" customFormat="1" x14ac:dyDescent="0.2">
      <c r="T311" s="36"/>
    </row>
    <row r="312" spans="20:20" s="35" customFormat="1" x14ac:dyDescent="0.2">
      <c r="T312" s="36"/>
    </row>
    <row r="313" spans="20:20" s="35" customFormat="1" x14ac:dyDescent="0.2">
      <c r="T313" s="36"/>
    </row>
    <row r="314" spans="20:20" s="35" customFormat="1" x14ac:dyDescent="0.2">
      <c r="T314" s="36"/>
    </row>
    <row r="315" spans="20:20" s="35" customFormat="1" x14ac:dyDescent="0.2">
      <c r="T315" s="36"/>
    </row>
    <row r="316" spans="20:20" s="35" customFormat="1" x14ac:dyDescent="0.2">
      <c r="T316" s="36"/>
    </row>
    <row r="317" spans="20:20" s="35" customFormat="1" x14ac:dyDescent="0.2">
      <c r="T317" s="36"/>
    </row>
    <row r="318" spans="20:20" s="35" customFormat="1" x14ac:dyDescent="0.2">
      <c r="T318" s="36"/>
    </row>
    <row r="319" spans="20:20" s="35" customFormat="1" x14ac:dyDescent="0.2">
      <c r="T319" s="36"/>
    </row>
    <row r="320" spans="20:20" s="35" customFormat="1" x14ac:dyDescent="0.2">
      <c r="T320" s="36"/>
    </row>
    <row r="321" spans="20:20" s="35" customFormat="1" x14ac:dyDescent="0.2">
      <c r="T321" s="36"/>
    </row>
    <row r="322" spans="20:20" s="35" customFormat="1" x14ac:dyDescent="0.2">
      <c r="T322" s="36"/>
    </row>
    <row r="323" spans="20:20" s="35" customFormat="1" x14ac:dyDescent="0.2">
      <c r="T323" s="36"/>
    </row>
    <row r="324" spans="20:20" s="35" customFormat="1" x14ac:dyDescent="0.2">
      <c r="T324" s="36"/>
    </row>
    <row r="325" spans="20:20" s="35" customFormat="1" x14ac:dyDescent="0.2">
      <c r="T325" s="36"/>
    </row>
    <row r="326" spans="20:20" s="35" customFormat="1" x14ac:dyDescent="0.2">
      <c r="T326" s="36"/>
    </row>
    <row r="327" spans="20:20" s="35" customFormat="1" x14ac:dyDescent="0.2">
      <c r="T327" s="36"/>
    </row>
    <row r="328" spans="20:20" s="35" customFormat="1" x14ac:dyDescent="0.2">
      <c r="T328" s="36"/>
    </row>
    <row r="329" spans="20:20" s="35" customFormat="1" x14ac:dyDescent="0.2">
      <c r="T329" s="36"/>
    </row>
    <row r="330" spans="20:20" s="35" customFormat="1" x14ac:dyDescent="0.2">
      <c r="T330" s="36"/>
    </row>
    <row r="331" spans="20:20" s="35" customFormat="1" x14ac:dyDescent="0.2">
      <c r="T331" s="36"/>
    </row>
    <row r="332" spans="20:20" s="35" customFormat="1" x14ac:dyDescent="0.2">
      <c r="T332" s="36"/>
    </row>
    <row r="333" spans="20:20" s="35" customFormat="1" x14ac:dyDescent="0.2">
      <c r="T333" s="36"/>
    </row>
    <row r="334" spans="20:20" s="35" customFormat="1" x14ac:dyDescent="0.2">
      <c r="T334" s="36"/>
    </row>
    <row r="335" spans="20:20" s="35" customFormat="1" x14ac:dyDescent="0.2">
      <c r="T335" s="36"/>
    </row>
    <row r="336" spans="20:20" s="35" customFormat="1" x14ac:dyDescent="0.2">
      <c r="T336" s="36"/>
    </row>
    <row r="337" spans="20:20" s="35" customFormat="1" x14ac:dyDescent="0.2">
      <c r="T337" s="36"/>
    </row>
    <row r="338" spans="20:20" s="35" customFormat="1" x14ac:dyDescent="0.2">
      <c r="T338" s="36"/>
    </row>
    <row r="339" spans="20:20" s="35" customFormat="1" x14ac:dyDescent="0.2">
      <c r="T339" s="36"/>
    </row>
    <row r="340" spans="20:20" s="35" customFormat="1" x14ac:dyDescent="0.2">
      <c r="T340" s="36"/>
    </row>
    <row r="341" spans="20:20" s="35" customFormat="1" x14ac:dyDescent="0.2">
      <c r="T341" s="36"/>
    </row>
    <row r="342" spans="20:20" s="35" customFormat="1" x14ac:dyDescent="0.2">
      <c r="T342" s="36"/>
    </row>
    <row r="343" spans="20:20" s="35" customFormat="1" x14ac:dyDescent="0.2">
      <c r="T343" s="36"/>
    </row>
    <row r="344" spans="20:20" s="35" customFormat="1" x14ac:dyDescent="0.2">
      <c r="T344" s="36"/>
    </row>
    <row r="345" spans="20:20" s="35" customFormat="1" x14ac:dyDescent="0.2">
      <c r="T345" s="36"/>
    </row>
    <row r="346" spans="20:20" s="35" customFormat="1" x14ac:dyDescent="0.2">
      <c r="T346" s="36"/>
    </row>
    <row r="347" spans="20:20" s="35" customFormat="1" x14ac:dyDescent="0.2">
      <c r="T347" s="36"/>
    </row>
    <row r="348" spans="20:20" s="35" customFormat="1" x14ac:dyDescent="0.2">
      <c r="T348" s="36"/>
    </row>
    <row r="349" spans="20:20" s="35" customFormat="1" x14ac:dyDescent="0.2">
      <c r="T349" s="36"/>
    </row>
    <row r="350" spans="20:20" s="35" customFormat="1" x14ac:dyDescent="0.2">
      <c r="T350" s="36"/>
    </row>
    <row r="351" spans="20:20" s="35" customFormat="1" x14ac:dyDescent="0.2">
      <c r="T351" s="36"/>
    </row>
    <row r="352" spans="20:20" s="35" customFormat="1" x14ac:dyDescent="0.2">
      <c r="T352" s="36"/>
    </row>
    <row r="353" spans="20:20" s="35" customFormat="1" x14ac:dyDescent="0.2">
      <c r="T353" s="36"/>
    </row>
    <row r="354" spans="20:20" s="35" customFormat="1" x14ac:dyDescent="0.2">
      <c r="T354" s="36"/>
    </row>
    <row r="355" spans="20:20" s="35" customFormat="1" x14ac:dyDescent="0.2">
      <c r="T355" s="36"/>
    </row>
    <row r="356" spans="20:20" s="35" customFormat="1" x14ac:dyDescent="0.2">
      <c r="T356" s="36"/>
    </row>
    <row r="357" spans="20:20" s="35" customFormat="1" x14ac:dyDescent="0.2">
      <c r="T357" s="36"/>
    </row>
    <row r="358" spans="20:20" s="35" customFormat="1" x14ac:dyDescent="0.2">
      <c r="T358" s="36"/>
    </row>
    <row r="359" spans="20:20" s="35" customFormat="1" x14ac:dyDescent="0.2">
      <c r="T359" s="36"/>
    </row>
    <row r="360" spans="20:20" s="35" customFormat="1" x14ac:dyDescent="0.2">
      <c r="T360" s="36"/>
    </row>
    <row r="361" spans="20:20" s="35" customFormat="1" x14ac:dyDescent="0.2">
      <c r="T361" s="36"/>
    </row>
    <row r="362" spans="20:20" s="35" customFormat="1" x14ac:dyDescent="0.2">
      <c r="T362" s="36"/>
    </row>
    <row r="363" spans="20:20" s="35" customFormat="1" x14ac:dyDescent="0.2">
      <c r="T363" s="36"/>
    </row>
    <row r="364" spans="20:20" s="35" customFormat="1" x14ac:dyDescent="0.2">
      <c r="T364" s="36"/>
    </row>
    <row r="365" spans="20:20" s="35" customFormat="1" x14ac:dyDescent="0.2">
      <c r="T365" s="36"/>
    </row>
    <row r="366" spans="20:20" s="35" customFormat="1" x14ac:dyDescent="0.2">
      <c r="T366" s="36"/>
    </row>
    <row r="367" spans="20:20" s="35" customFormat="1" x14ac:dyDescent="0.2">
      <c r="T367" s="36"/>
    </row>
    <row r="368" spans="20:20" s="35" customFormat="1" x14ac:dyDescent="0.2">
      <c r="T368" s="36"/>
    </row>
    <row r="369" spans="20:20" s="35" customFormat="1" x14ac:dyDescent="0.2">
      <c r="T369" s="36"/>
    </row>
    <row r="370" spans="20:20" s="35" customFormat="1" x14ac:dyDescent="0.2">
      <c r="T370" s="36"/>
    </row>
    <row r="371" spans="20:20" s="35" customFormat="1" x14ac:dyDescent="0.2">
      <c r="T371" s="36"/>
    </row>
    <row r="372" spans="20:20" s="35" customFormat="1" x14ac:dyDescent="0.2">
      <c r="T372" s="36"/>
    </row>
    <row r="373" spans="20:20" s="35" customFormat="1" x14ac:dyDescent="0.2">
      <c r="T373" s="36"/>
    </row>
    <row r="374" spans="20:20" s="35" customFormat="1" x14ac:dyDescent="0.2">
      <c r="T374" s="36"/>
    </row>
    <row r="375" spans="20:20" s="35" customFormat="1" x14ac:dyDescent="0.2">
      <c r="T375" s="36"/>
    </row>
    <row r="376" spans="20:20" s="35" customFormat="1" x14ac:dyDescent="0.2">
      <c r="T376" s="36"/>
    </row>
    <row r="377" spans="20:20" s="35" customFormat="1" x14ac:dyDescent="0.2">
      <c r="T377" s="36"/>
    </row>
    <row r="378" spans="20:20" s="35" customFormat="1" x14ac:dyDescent="0.2">
      <c r="T378" s="36"/>
    </row>
    <row r="379" spans="20:20" s="35" customFormat="1" x14ac:dyDescent="0.2">
      <c r="T379" s="36"/>
    </row>
    <row r="380" spans="20:20" s="35" customFormat="1" x14ac:dyDescent="0.2">
      <c r="T380" s="36"/>
    </row>
    <row r="381" spans="20:20" s="35" customFormat="1" x14ac:dyDescent="0.2">
      <c r="T381" s="36"/>
    </row>
    <row r="382" spans="20:20" s="35" customFormat="1" x14ac:dyDescent="0.2">
      <c r="T382" s="36"/>
    </row>
    <row r="383" spans="20:20" s="35" customFormat="1" x14ac:dyDescent="0.2">
      <c r="T383" s="36"/>
    </row>
    <row r="384" spans="20:20" s="35" customFormat="1" x14ac:dyDescent="0.2">
      <c r="T384" s="36"/>
    </row>
    <row r="385" spans="20:20" s="35" customFormat="1" x14ac:dyDescent="0.2">
      <c r="T385" s="36"/>
    </row>
    <row r="386" spans="20:20" s="35" customFormat="1" x14ac:dyDescent="0.2">
      <c r="T386" s="36"/>
    </row>
    <row r="387" spans="20:20" s="35" customFormat="1" x14ac:dyDescent="0.2">
      <c r="T387" s="36"/>
    </row>
    <row r="388" spans="20:20" s="35" customFormat="1" x14ac:dyDescent="0.2">
      <c r="T388" s="36"/>
    </row>
    <row r="389" spans="20:20" s="35" customFormat="1" x14ac:dyDescent="0.2">
      <c r="T389" s="36"/>
    </row>
    <row r="390" spans="20:20" s="35" customFormat="1" x14ac:dyDescent="0.2">
      <c r="T390" s="36"/>
    </row>
    <row r="391" spans="20:20" s="35" customFormat="1" x14ac:dyDescent="0.2">
      <c r="T391" s="36"/>
    </row>
    <row r="392" spans="20:20" s="35" customFormat="1" x14ac:dyDescent="0.2">
      <c r="T392" s="36"/>
    </row>
    <row r="393" spans="20:20" s="35" customFormat="1" x14ac:dyDescent="0.2">
      <c r="T393" s="36"/>
    </row>
    <row r="394" spans="20:20" s="35" customFormat="1" x14ac:dyDescent="0.2">
      <c r="T394" s="36"/>
    </row>
    <row r="395" spans="20:20" s="35" customFormat="1" x14ac:dyDescent="0.2">
      <c r="T395" s="36"/>
    </row>
    <row r="396" spans="20:20" s="35" customFormat="1" x14ac:dyDescent="0.2">
      <c r="T396" s="36"/>
    </row>
    <row r="397" spans="20:20" s="35" customFormat="1" x14ac:dyDescent="0.2">
      <c r="T397" s="36"/>
    </row>
    <row r="398" spans="20:20" s="35" customFormat="1" x14ac:dyDescent="0.2">
      <c r="T398" s="36"/>
    </row>
    <row r="399" spans="20:20" s="35" customFormat="1" x14ac:dyDescent="0.2">
      <c r="T399" s="36"/>
    </row>
    <row r="400" spans="20:20" s="35" customFormat="1" x14ac:dyDescent="0.2">
      <c r="T400" s="36"/>
    </row>
    <row r="401" spans="20:20" s="35" customFormat="1" x14ac:dyDescent="0.2">
      <c r="T401" s="36"/>
    </row>
    <row r="402" spans="20:20" s="35" customFormat="1" x14ac:dyDescent="0.2">
      <c r="T402" s="36"/>
    </row>
    <row r="403" spans="20:20" s="35" customFormat="1" x14ac:dyDescent="0.2">
      <c r="T403" s="36"/>
    </row>
    <row r="404" spans="20:20" s="35" customFormat="1" x14ac:dyDescent="0.2">
      <c r="T404" s="36"/>
    </row>
    <row r="405" spans="20:20" s="35" customFormat="1" x14ac:dyDescent="0.2">
      <c r="T405" s="36"/>
    </row>
    <row r="406" spans="20:20" s="35" customFormat="1" x14ac:dyDescent="0.2">
      <c r="T406" s="36"/>
    </row>
    <row r="407" spans="20:20" s="35" customFormat="1" x14ac:dyDescent="0.2">
      <c r="T407" s="36"/>
    </row>
    <row r="408" spans="20:20" s="35" customFormat="1" x14ac:dyDescent="0.2">
      <c r="T408" s="36"/>
    </row>
    <row r="409" spans="20:20" s="35" customFormat="1" x14ac:dyDescent="0.2">
      <c r="T409" s="36"/>
    </row>
    <row r="410" spans="20:20" s="35" customFormat="1" x14ac:dyDescent="0.2">
      <c r="T410" s="36"/>
    </row>
    <row r="411" spans="20:20" s="35" customFormat="1" x14ac:dyDescent="0.2">
      <c r="T411" s="36"/>
    </row>
    <row r="412" spans="20:20" s="35" customFormat="1" x14ac:dyDescent="0.2">
      <c r="T412" s="36"/>
    </row>
    <row r="413" spans="20:20" s="35" customFormat="1" x14ac:dyDescent="0.2">
      <c r="T413" s="36"/>
    </row>
    <row r="414" spans="20:20" s="35" customFormat="1" x14ac:dyDescent="0.2">
      <c r="T414" s="36"/>
    </row>
    <row r="415" spans="20:20" s="35" customFormat="1" x14ac:dyDescent="0.2">
      <c r="T415" s="36"/>
    </row>
    <row r="416" spans="20:20" s="35" customFormat="1" x14ac:dyDescent="0.2">
      <c r="T416" s="36"/>
    </row>
    <row r="417" spans="20:20" s="35" customFormat="1" x14ac:dyDescent="0.2">
      <c r="T417" s="36"/>
    </row>
    <row r="418" spans="20:20" s="35" customFormat="1" x14ac:dyDescent="0.2">
      <c r="T418" s="36"/>
    </row>
    <row r="419" spans="20:20" s="35" customFormat="1" x14ac:dyDescent="0.2">
      <c r="T419" s="36"/>
    </row>
    <row r="420" spans="20:20" s="35" customFormat="1" x14ac:dyDescent="0.2">
      <c r="T420" s="36"/>
    </row>
    <row r="421" spans="20:20" s="35" customFormat="1" x14ac:dyDescent="0.2">
      <c r="T421" s="36"/>
    </row>
    <row r="422" spans="20:20" s="35" customFormat="1" x14ac:dyDescent="0.2">
      <c r="T422" s="36"/>
    </row>
    <row r="423" spans="20:20" s="35" customFormat="1" x14ac:dyDescent="0.2">
      <c r="T423" s="36"/>
    </row>
    <row r="424" spans="20:20" s="35" customFormat="1" x14ac:dyDescent="0.2">
      <c r="T424" s="36"/>
    </row>
    <row r="425" spans="20:20" s="35" customFormat="1" x14ac:dyDescent="0.2">
      <c r="T425" s="36"/>
    </row>
    <row r="426" spans="20:20" s="35" customFormat="1" x14ac:dyDescent="0.2">
      <c r="T426" s="36"/>
    </row>
    <row r="427" spans="20:20" s="35" customFormat="1" x14ac:dyDescent="0.2">
      <c r="T427" s="36"/>
    </row>
    <row r="428" spans="20:20" s="35" customFormat="1" x14ac:dyDescent="0.2">
      <c r="T428" s="36"/>
    </row>
    <row r="429" spans="20:20" s="35" customFormat="1" x14ac:dyDescent="0.2">
      <c r="T429" s="36"/>
    </row>
    <row r="430" spans="20:20" s="35" customFormat="1" x14ac:dyDescent="0.2">
      <c r="T430" s="36"/>
    </row>
    <row r="431" spans="20:20" s="35" customFormat="1" x14ac:dyDescent="0.2">
      <c r="T431" s="36"/>
    </row>
    <row r="432" spans="20:20" s="35" customFormat="1" x14ac:dyDescent="0.2">
      <c r="T432" s="36"/>
    </row>
    <row r="433" spans="20:20" s="35" customFormat="1" x14ac:dyDescent="0.2">
      <c r="T433" s="36"/>
    </row>
    <row r="434" spans="20:20" s="35" customFormat="1" x14ac:dyDescent="0.2">
      <c r="T434" s="36"/>
    </row>
    <row r="435" spans="20:20" s="35" customFormat="1" x14ac:dyDescent="0.2">
      <c r="T435" s="36"/>
    </row>
    <row r="436" spans="20:20" s="35" customFormat="1" x14ac:dyDescent="0.2">
      <c r="T436" s="36"/>
    </row>
    <row r="437" spans="20:20" s="35" customFormat="1" x14ac:dyDescent="0.2">
      <c r="T437" s="36"/>
    </row>
    <row r="438" spans="20:20" s="35" customFormat="1" x14ac:dyDescent="0.2">
      <c r="T438" s="36"/>
    </row>
    <row r="439" spans="20:20" s="35" customFormat="1" x14ac:dyDescent="0.2">
      <c r="T439" s="36"/>
    </row>
    <row r="440" spans="20:20" s="35" customFormat="1" x14ac:dyDescent="0.2">
      <c r="T440" s="36"/>
    </row>
    <row r="441" spans="20:20" s="35" customFormat="1" x14ac:dyDescent="0.2">
      <c r="T441" s="36"/>
    </row>
    <row r="442" spans="20:20" s="35" customFormat="1" x14ac:dyDescent="0.2">
      <c r="T442" s="36"/>
    </row>
    <row r="443" spans="20:20" s="35" customFormat="1" x14ac:dyDescent="0.2">
      <c r="T443" s="36"/>
    </row>
    <row r="444" spans="20:20" s="35" customFormat="1" x14ac:dyDescent="0.2">
      <c r="T444" s="36"/>
    </row>
    <row r="445" spans="20:20" s="35" customFormat="1" x14ac:dyDescent="0.2">
      <c r="T445" s="36"/>
    </row>
    <row r="446" spans="20:20" s="35" customFormat="1" x14ac:dyDescent="0.2">
      <c r="T446" s="36"/>
    </row>
    <row r="447" spans="20:20" s="35" customFormat="1" x14ac:dyDescent="0.2">
      <c r="T447" s="36"/>
    </row>
    <row r="448" spans="20:20" s="35" customFormat="1" x14ac:dyDescent="0.2">
      <c r="T448" s="36"/>
    </row>
    <row r="449" spans="20:20" s="35" customFormat="1" x14ac:dyDescent="0.2">
      <c r="T449" s="36"/>
    </row>
    <row r="450" spans="20:20" s="35" customFormat="1" x14ac:dyDescent="0.2">
      <c r="T450" s="36"/>
    </row>
    <row r="451" spans="20:20" s="35" customFormat="1" x14ac:dyDescent="0.2">
      <c r="T451" s="36"/>
    </row>
    <row r="452" spans="20:20" s="35" customFormat="1" x14ac:dyDescent="0.2">
      <c r="T452" s="36"/>
    </row>
    <row r="453" spans="20:20" s="35" customFormat="1" x14ac:dyDescent="0.2">
      <c r="T453" s="36"/>
    </row>
    <row r="454" spans="20:20" s="35" customFormat="1" x14ac:dyDescent="0.2">
      <c r="T454" s="36"/>
    </row>
    <row r="455" spans="20:20" s="35" customFormat="1" x14ac:dyDescent="0.2">
      <c r="T455" s="36"/>
    </row>
    <row r="456" spans="20:20" s="35" customFormat="1" x14ac:dyDescent="0.2">
      <c r="T456" s="36"/>
    </row>
    <row r="457" spans="20:20" s="35" customFormat="1" x14ac:dyDescent="0.2">
      <c r="T457" s="36"/>
    </row>
    <row r="458" spans="20:20" s="35" customFormat="1" x14ac:dyDescent="0.2">
      <c r="T458" s="36"/>
    </row>
    <row r="459" spans="20:20" s="35" customFormat="1" x14ac:dyDescent="0.2">
      <c r="T459" s="36"/>
    </row>
    <row r="460" spans="20:20" s="35" customFormat="1" x14ac:dyDescent="0.2">
      <c r="T460" s="36"/>
    </row>
    <row r="461" spans="20:20" s="35" customFormat="1" x14ac:dyDescent="0.2">
      <c r="T461" s="36"/>
    </row>
    <row r="462" spans="20:20" s="35" customFormat="1" x14ac:dyDescent="0.2">
      <c r="T462" s="36"/>
    </row>
    <row r="463" spans="20:20" s="35" customFormat="1" x14ac:dyDescent="0.2">
      <c r="T463" s="36"/>
    </row>
    <row r="464" spans="20:20" s="35" customFormat="1" x14ac:dyDescent="0.2">
      <c r="T464" s="36"/>
    </row>
    <row r="465" spans="20:20" s="35" customFormat="1" x14ac:dyDescent="0.2">
      <c r="T465" s="36"/>
    </row>
    <row r="466" spans="20:20" s="35" customFormat="1" x14ac:dyDescent="0.2">
      <c r="T466" s="36"/>
    </row>
    <row r="467" spans="20:20" s="35" customFormat="1" x14ac:dyDescent="0.2">
      <c r="T467" s="36"/>
    </row>
    <row r="468" spans="20:20" s="35" customFormat="1" x14ac:dyDescent="0.2">
      <c r="T468" s="36"/>
    </row>
    <row r="469" spans="20:20" s="35" customFormat="1" x14ac:dyDescent="0.2">
      <c r="T469" s="36"/>
    </row>
    <row r="470" spans="20:20" s="35" customFormat="1" x14ac:dyDescent="0.2">
      <c r="T470" s="36"/>
    </row>
    <row r="471" spans="20:20" s="35" customFormat="1" x14ac:dyDescent="0.2">
      <c r="T471" s="36"/>
    </row>
    <row r="472" spans="20:20" s="35" customFormat="1" x14ac:dyDescent="0.2">
      <c r="T472" s="36"/>
    </row>
    <row r="473" spans="20:20" s="35" customFormat="1" x14ac:dyDescent="0.2">
      <c r="T473" s="36"/>
    </row>
    <row r="474" spans="20:20" s="35" customFormat="1" x14ac:dyDescent="0.2">
      <c r="T474" s="36"/>
    </row>
    <row r="475" spans="20:20" s="35" customFormat="1" x14ac:dyDescent="0.2">
      <c r="T475" s="36"/>
    </row>
    <row r="476" spans="20:20" s="35" customFormat="1" x14ac:dyDescent="0.2">
      <c r="T476" s="36"/>
    </row>
    <row r="477" spans="20:20" s="35" customFormat="1" x14ac:dyDescent="0.2">
      <c r="T477" s="36"/>
    </row>
    <row r="478" spans="20:20" s="35" customFormat="1" x14ac:dyDescent="0.2">
      <c r="T478" s="36"/>
    </row>
    <row r="479" spans="20:20" s="35" customFormat="1" x14ac:dyDescent="0.2">
      <c r="T479" s="36"/>
    </row>
    <row r="480" spans="20:20" s="35" customFormat="1" x14ac:dyDescent="0.2">
      <c r="T480" s="36"/>
    </row>
    <row r="481" spans="20:20" s="35" customFormat="1" x14ac:dyDescent="0.2">
      <c r="T481" s="36"/>
    </row>
    <row r="482" spans="20:20" s="35" customFormat="1" x14ac:dyDescent="0.2">
      <c r="T482" s="36"/>
    </row>
    <row r="483" spans="20:20" s="35" customFormat="1" x14ac:dyDescent="0.2">
      <c r="T483" s="36"/>
    </row>
    <row r="484" spans="20:20" s="35" customFormat="1" x14ac:dyDescent="0.2">
      <c r="T484" s="36"/>
    </row>
    <row r="485" spans="20:20" s="35" customFormat="1" x14ac:dyDescent="0.2">
      <c r="T485" s="36"/>
    </row>
    <row r="486" spans="20:20" s="35" customFormat="1" x14ac:dyDescent="0.2">
      <c r="T486" s="36"/>
    </row>
    <row r="487" spans="20:20" s="35" customFormat="1" x14ac:dyDescent="0.2">
      <c r="T487" s="36"/>
    </row>
    <row r="488" spans="20:20" s="35" customFormat="1" x14ac:dyDescent="0.2">
      <c r="T488" s="36"/>
    </row>
    <row r="489" spans="20:20" s="35" customFormat="1" x14ac:dyDescent="0.2">
      <c r="T489" s="36"/>
    </row>
    <row r="490" spans="20:20" s="35" customFormat="1" x14ac:dyDescent="0.2">
      <c r="T490" s="36"/>
    </row>
    <row r="491" spans="20:20" s="35" customFormat="1" x14ac:dyDescent="0.2">
      <c r="T491" s="36"/>
    </row>
    <row r="492" spans="20:20" s="35" customFormat="1" x14ac:dyDescent="0.2">
      <c r="T492" s="36"/>
    </row>
    <row r="493" spans="20:20" s="35" customFormat="1" x14ac:dyDescent="0.2">
      <c r="T493" s="36"/>
    </row>
    <row r="494" spans="20:20" s="35" customFormat="1" x14ac:dyDescent="0.2">
      <c r="T494" s="36"/>
    </row>
    <row r="495" spans="20:20" s="35" customFormat="1" x14ac:dyDescent="0.2">
      <c r="T495" s="36"/>
    </row>
    <row r="496" spans="20:20" s="35" customFormat="1" x14ac:dyDescent="0.2">
      <c r="T496" s="36"/>
    </row>
    <row r="497" spans="6:20" s="35" customFormat="1" x14ac:dyDescent="0.2">
      <c r="T497" s="36"/>
    </row>
    <row r="498" spans="6:20" s="35" customFormat="1" x14ac:dyDescent="0.2">
      <c r="T498" s="36"/>
    </row>
    <row r="499" spans="6:20" s="35" customFormat="1" x14ac:dyDescent="0.2">
      <c r="T499" s="36"/>
    </row>
    <row r="500" spans="6:20" s="35" customFormat="1" x14ac:dyDescent="0.2">
      <c r="F500"/>
      <c r="G500"/>
      <c r="H500"/>
      <c r="T500" s="36"/>
    </row>
    <row r="501" spans="6:20" s="35" customFormat="1" x14ac:dyDescent="0.2">
      <c r="F501"/>
      <c r="G501"/>
      <c r="H501"/>
      <c r="T501" s="36"/>
    </row>
    <row r="502" spans="6:20" s="35" customFormat="1" x14ac:dyDescent="0.2">
      <c r="F502"/>
      <c r="G502"/>
      <c r="H502"/>
      <c r="T502" s="36"/>
    </row>
    <row r="503" spans="6:20" s="35" customFormat="1" x14ac:dyDescent="0.2">
      <c r="F503"/>
      <c r="G503"/>
      <c r="H503"/>
      <c r="T503" s="36"/>
    </row>
  </sheetData>
  <mergeCells count="14">
    <mergeCell ref="J72:O77"/>
    <mergeCell ref="B79:H79"/>
    <mergeCell ref="B40:H40"/>
    <mergeCell ref="J46:K46"/>
    <mergeCell ref="E66:F66"/>
    <mergeCell ref="E67:F67"/>
    <mergeCell ref="E69:F69"/>
    <mergeCell ref="E70:F70"/>
    <mergeCell ref="J33:O38"/>
    <mergeCell ref="J7:K7"/>
    <mergeCell ref="E27:F27"/>
    <mergeCell ref="E28:F28"/>
    <mergeCell ref="E30:F30"/>
    <mergeCell ref="E31:F31"/>
  </mergeCells>
  <pageMargins left="0.31496062992125984" right="0.31496062992125984" top="0.9055118110236221" bottom="0.31496062992125984" header="0.31496062992125984" footer="0.15748031496062992"/>
  <pageSetup paperSize="9" scale="94" fitToHeight="0" orientation="landscape" r:id="rId1"/>
  <headerFooter alignWithMargins="0">
    <oddFooter>&amp;CSeite &amp;P von &amp;N</oddFooter>
  </headerFooter>
  <rowBreaks count="1" manualBreakCount="1">
    <brk id="42" max="7" man="1"/>
  </rowBreaks>
  <ignoredErrors>
    <ignoredError sqref="F22" numberStoredAsText="1"/>
  </ignoredErrors>
  <drawing r:id="rId2"/>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58"/>
  <sheetViews>
    <sheetView zoomScaleNormal="100" zoomScaleSheetLayoutView="100" workbookViewId="0">
      <selection activeCell="B16" sqref="B16"/>
    </sheetView>
  </sheetViews>
  <sheetFormatPr baseColWidth="10" defaultRowHeight="12.75" x14ac:dyDescent="0.2"/>
  <cols>
    <col min="1" max="1" width="6.28515625" customWidth="1"/>
    <col min="2" max="2" width="20.140625" customWidth="1"/>
    <col min="3" max="3" width="21" customWidth="1"/>
    <col min="4" max="5" width="20.140625" customWidth="1"/>
    <col min="6" max="6" width="21.28515625" customWidth="1"/>
    <col min="7" max="8" width="21.85546875" customWidth="1"/>
    <col min="9" max="9" width="9.85546875" style="35" customWidth="1"/>
    <col min="10" max="10" width="13.42578125" customWidth="1"/>
    <col min="11" max="11" width="14.85546875" customWidth="1"/>
    <col min="12" max="12" width="18.140625" customWidth="1"/>
    <col min="13" max="13" width="10.28515625" customWidth="1"/>
    <col min="14" max="14" width="13.85546875" customWidth="1"/>
    <col min="15" max="15" width="15" customWidth="1"/>
    <col min="16" max="16" width="15.42578125" customWidth="1"/>
    <col min="17" max="18" width="16.85546875" customWidth="1"/>
    <col min="19" max="19" width="4" style="35" customWidth="1"/>
    <col min="20" max="20" width="11.42578125" style="36"/>
    <col min="21" max="50" width="11.42578125" style="35"/>
  </cols>
  <sheetData>
    <row r="1" spans="1:50" ht="15.75" x14ac:dyDescent="0.25">
      <c r="A1" s="1" t="s">
        <v>26</v>
      </c>
      <c r="B1" s="2"/>
      <c r="C1" s="3" t="s">
        <v>106</v>
      </c>
      <c r="D1" s="84" t="s">
        <v>150</v>
      </c>
      <c r="E1" s="5" t="s">
        <v>0</v>
      </c>
      <c r="F1" s="30" t="s">
        <v>143</v>
      </c>
      <c r="G1" s="3" t="s">
        <v>1</v>
      </c>
      <c r="H1" s="29" t="s">
        <v>151</v>
      </c>
      <c r="I1" s="92"/>
      <c r="J1" s="47" t="s">
        <v>96</v>
      </c>
      <c r="K1" s="48"/>
      <c r="L1" s="48"/>
      <c r="M1" s="48"/>
      <c r="N1" s="48"/>
      <c r="O1" s="48"/>
      <c r="P1" s="48"/>
      <c r="Q1" s="48"/>
      <c r="R1" s="48"/>
      <c r="S1" s="48"/>
      <c r="T1" s="49"/>
      <c r="U1" s="48"/>
    </row>
    <row r="2" spans="1:50" ht="15.75" x14ac:dyDescent="0.25">
      <c r="A2" s="1" t="s">
        <v>27</v>
      </c>
      <c r="B2" s="2"/>
      <c r="I2" s="93"/>
      <c r="J2" s="47" t="s">
        <v>54</v>
      </c>
      <c r="K2" s="48"/>
      <c r="L2" s="48"/>
      <c r="M2" s="48"/>
      <c r="N2" s="48"/>
      <c r="O2" s="48"/>
      <c r="P2" s="48"/>
      <c r="Q2" s="48"/>
      <c r="R2" s="48"/>
      <c r="S2" s="48"/>
      <c r="T2" s="49"/>
      <c r="U2" s="48"/>
    </row>
    <row r="3" spans="1:50" ht="18" customHeight="1" x14ac:dyDescent="0.25">
      <c r="A3" s="1"/>
      <c r="B3" s="2"/>
      <c r="I3" s="93"/>
      <c r="J3" s="51" t="s">
        <v>66</v>
      </c>
    </row>
    <row r="4" spans="1:50" s="17" customFormat="1" x14ac:dyDescent="0.2">
      <c r="I4" s="97"/>
      <c r="T4" s="78"/>
    </row>
    <row r="5" spans="1:50" ht="15" x14ac:dyDescent="0.25">
      <c r="B5" s="21" t="s">
        <v>2</v>
      </c>
      <c r="C5" s="10" t="s">
        <v>57</v>
      </c>
      <c r="I5" s="93"/>
      <c r="J5" s="50" t="s">
        <v>69</v>
      </c>
      <c r="K5" s="6"/>
      <c r="M5" s="6" t="s">
        <v>107</v>
      </c>
    </row>
    <row r="6" spans="1:50" ht="9" customHeight="1" x14ac:dyDescent="0.25">
      <c r="B6" s="41"/>
      <c r="C6" s="10"/>
      <c r="I6" s="93"/>
    </row>
    <row r="7" spans="1:50" ht="15" x14ac:dyDescent="0.25">
      <c r="A7" s="4" t="s">
        <v>155</v>
      </c>
      <c r="B7" s="7"/>
      <c r="C7" s="8"/>
      <c r="D7" s="8"/>
      <c r="E7" s="9"/>
      <c r="F7" s="6"/>
      <c r="G7" s="6"/>
      <c r="H7" s="6"/>
      <c r="I7" s="93"/>
      <c r="J7" s="118" t="s">
        <v>101</v>
      </c>
      <c r="K7" s="118"/>
      <c r="L7" s="50" t="s">
        <v>73</v>
      </c>
      <c r="M7" s="50" t="s">
        <v>68</v>
      </c>
      <c r="N7" s="50" t="s">
        <v>68</v>
      </c>
      <c r="O7" s="50" t="s">
        <v>68</v>
      </c>
      <c r="P7" s="6" t="s">
        <v>68</v>
      </c>
      <c r="Q7" s="6"/>
      <c r="R7" s="6"/>
      <c r="U7" s="37"/>
      <c r="V7" s="37"/>
      <c r="W7" s="37"/>
      <c r="X7" s="37"/>
      <c r="Y7" s="37"/>
      <c r="Z7" s="37"/>
      <c r="AA7" s="37"/>
      <c r="AB7" s="37"/>
      <c r="AC7" s="37"/>
      <c r="AD7" s="37"/>
      <c r="AE7" s="37"/>
      <c r="AF7" s="37"/>
      <c r="AG7" s="37"/>
      <c r="AH7" s="37"/>
      <c r="AI7" s="37"/>
      <c r="AJ7" s="37"/>
    </row>
    <row r="8" spans="1:50" x14ac:dyDescent="0.2">
      <c r="A8" s="6"/>
      <c r="B8" s="100" t="s">
        <v>3</v>
      </c>
      <c r="C8" s="61" t="s">
        <v>152</v>
      </c>
      <c r="D8" s="100" t="s">
        <v>4</v>
      </c>
      <c r="E8" s="100" t="s">
        <v>5</v>
      </c>
      <c r="F8" s="100" t="s">
        <v>17</v>
      </c>
      <c r="G8" s="100" t="s">
        <v>6</v>
      </c>
      <c r="H8" s="100" t="s">
        <v>25</v>
      </c>
      <c r="I8" s="94" t="s">
        <v>129</v>
      </c>
      <c r="J8" s="100" t="s">
        <v>63</v>
      </c>
      <c r="K8" s="100" t="s">
        <v>62</v>
      </c>
      <c r="L8" s="100" t="s">
        <v>71</v>
      </c>
      <c r="M8" s="100" t="s">
        <v>70</v>
      </c>
      <c r="N8" s="100" t="s">
        <v>64</v>
      </c>
      <c r="O8" s="100" t="s">
        <v>72</v>
      </c>
      <c r="P8" s="61" t="s">
        <v>79</v>
      </c>
      <c r="Q8" s="61" t="s">
        <v>97</v>
      </c>
      <c r="R8" s="61" t="s">
        <v>98</v>
      </c>
      <c r="S8" s="37"/>
      <c r="T8" s="40"/>
      <c r="U8" s="37"/>
      <c r="V8" s="37"/>
      <c r="W8" s="37"/>
      <c r="X8" s="37"/>
      <c r="Y8" s="37"/>
      <c r="Z8" s="37"/>
      <c r="AA8" s="37"/>
      <c r="AB8" s="37"/>
      <c r="AC8" s="37"/>
      <c r="AD8" s="37"/>
      <c r="AE8" s="37"/>
      <c r="AF8" s="37"/>
      <c r="AG8" s="37"/>
      <c r="AH8" s="37"/>
      <c r="AI8" s="37"/>
      <c r="AJ8" s="37"/>
    </row>
    <row r="9" spans="1:50" x14ac:dyDescent="0.2">
      <c r="B9" s="102" t="s">
        <v>114</v>
      </c>
      <c r="C9" s="102"/>
      <c r="D9" s="102"/>
      <c r="E9" s="102"/>
      <c r="F9" s="102"/>
      <c r="G9" s="102"/>
      <c r="H9" s="102" t="s">
        <v>111</v>
      </c>
      <c r="I9" s="95"/>
      <c r="J9" s="62" t="s">
        <v>65</v>
      </c>
      <c r="K9" s="62"/>
      <c r="L9" s="62"/>
      <c r="M9" s="54" t="str">
        <f>IF(OR(LEFT(LOWER(C9),1)="n",J9="x",K9="x"),"","x")</f>
        <v/>
      </c>
      <c r="N9" s="54" t="str">
        <f>IF(AND(M9&lt;&gt;"",H9&gt;G9),"x","")</f>
        <v/>
      </c>
      <c r="O9" s="54" t="str">
        <f>IF(AND(L9="x",M9="",J9="x"),"x","")</f>
        <v/>
      </c>
      <c r="P9" s="54" t="str">
        <f>IF(AND(L9="x",M9="",K9="x"),"x","")</f>
        <v/>
      </c>
      <c r="Q9" s="54">
        <f>IF(AND(J9="x",L9="x"),G9,)</f>
        <v>0</v>
      </c>
      <c r="R9" s="54">
        <f>IF(AND(K9="x",L9="x"),G9,)</f>
        <v>0</v>
      </c>
      <c r="S9" s="37"/>
      <c r="T9" s="52"/>
      <c r="U9" s="37"/>
      <c r="V9" s="37"/>
      <c r="W9" s="37"/>
      <c r="X9" s="37"/>
      <c r="Y9" s="37"/>
      <c r="Z9" s="37"/>
      <c r="AA9" s="37"/>
      <c r="AB9" s="37"/>
      <c r="AC9" s="37"/>
      <c r="AD9" s="37"/>
      <c r="AE9" s="37"/>
      <c r="AF9" s="37"/>
      <c r="AG9" s="37"/>
      <c r="AH9" s="37"/>
      <c r="AI9" s="37"/>
      <c r="AJ9" s="37"/>
    </row>
    <row r="10" spans="1:50" x14ac:dyDescent="0.2">
      <c r="B10" s="102" t="s">
        <v>115</v>
      </c>
      <c r="C10" s="102"/>
      <c r="D10" s="102" t="s">
        <v>11</v>
      </c>
      <c r="E10" s="102" t="s">
        <v>12</v>
      </c>
      <c r="F10" s="53"/>
      <c r="G10" s="102">
        <v>60</v>
      </c>
      <c r="H10" s="102">
        <v>60</v>
      </c>
      <c r="I10" s="95"/>
      <c r="J10" s="63" t="s">
        <v>65</v>
      </c>
      <c r="K10" s="62"/>
      <c r="L10" s="62" t="s">
        <v>65</v>
      </c>
      <c r="M10" s="54" t="str">
        <f>IF(OR(LEFT(LOWER(C10),1)="n",J10="x",K10="x"),"","x")</f>
        <v/>
      </c>
      <c r="N10" s="54" t="str">
        <f>IF(AND(M10&lt;&gt;"",H10&gt;G10),"x","")</f>
        <v/>
      </c>
      <c r="O10" s="54" t="str">
        <f>IF(AND(L10="x",M10="",J10="x"),"x","")</f>
        <v>x</v>
      </c>
      <c r="P10" s="54" t="str">
        <f>IF(AND(L10="x",M10="",K10="x"),"x","")</f>
        <v/>
      </c>
      <c r="Q10" s="54">
        <f>IF(AND(J10="x",L10="x"),G10,)</f>
        <v>60</v>
      </c>
      <c r="R10" s="54">
        <f>IF(AND(K10="x",L10="x"),G10,)</f>
        <v>0</v>
      </c>
      <c r="S10" s="37"/>
      <c r="T10" s="52"/>
      <c r="U10" s="37"/>
      <c r="V10" s="37"/>
      <c r="W10" s="37"/>
      <c r="X10" s="37"/>
      <c r="Y10" s="37"/>
      <c r="Z10" s="37"/>
      <c r="AA10" s="37"/>
      <c r="AB10" s="37"/>
      <c r="AC10" s="37"/>
      <c r="AD10" s="37"/>
      <c r="AE10" s="37"/>
      <c r="AF10" s="37"/>
      <c r="AG10" s="37"/>
      <c r="AH10" s="37"/>
      <c r="AI10" s="37"/>
      <c r="AJ10" s="37"/>
    </row>
    <row r="11" spans="1:50" x14ac:dyDescent="0.2">
      <c r="B11" s="102" t="s">
        <v>116</v>
      </c>
      <c r="C11" s="102" t="s">
        <v>65</v>
      </c>
      <c r="D11" s="102" t="s">
        <v>11</v>
      </c>
      <c r="E11" s="102" t="s">
        <v>12</v>
      </c>
      <c r="F11" s="102" t="s">
        <v>146</v>
      </c>
      <c r="G11" s="102">
        <v>60</v>
      </c>
      <c r="H11" s="102">
        <v>30</v>
      </c>
      <c r="I11" s="95"/>
      <c r="J11" s="62"/>
      <c r="K11" s="62"/>
      <c r="L11" s="62" t="s">
        <v>65</v>
      </c>
      <c r="M11" s="54" t="str">
        <f>IF(OR(LEFT(LOWER(C11),1)="n",J11="x",K11="x"),"","x")</f>
        <v>x</v>
      </c>
      <c r="N11" s="54" t="str">
        <f>IF(AND(M11&lt;&gt;"",H11&gt;G11),"x","")</f>
        <v/>
      </c>
      <c r="O11" s="54" t="str">
        <f>IF(AND(L11="x",M11="",J11="x"),"x","")</f>
        <v/>
      </c>
      <c r="P11" s="54" t="str">
        <f>IF(AND(L11="x",M11="",K11="x"),"x","")</f>
        <v/>
      </c>
      <c r="Q11" s="54">
        <f>IF(AND(J11="x",L11="x"),G11,)</f>
        <v>0</v>
      </c>
      <c r="R11" s="54">
        <f>IF(AND(K11="x",L11="x"),G11,)</f>
        <v>0</v>
      </c>
      <c r="S11" s="37"/>
      <c r="T11" s="52"/>
      <c r="U11" s="37"/>
      <c r="V11" s="37"/>
      <c r="W11" s="37"/>
      <c r="X11" s="37"/>
      <c r="Y11" s="37"/>
      <c r="Z11" s="37"/>
      <c r="AA11" s="37"/>
      <c r="AB11" s="37"/>
      <c r="AC11" s="37"/>
      <c r="AD11" s="37"/>
      <c r="AE11" s="37"/>
      <c r="AF11" s="37"/>
      <c r="AG11" s="37"/>
      <c r="AH11" s="37"/>
      <c r="AI11" s="37"/>
      <c r="AJ11" s="37"/>
    </row>
    <row r="12" spans="1:50" x14ac:dyDescent="0.2">
      <c r="B12" s="102" t="s">
        <v>115</v>
      </c>
      <c r="C12" s="102"/>
      <c r="D12" s="102" t="s">
        <v>11</v>
      </c>
      <c r="E12" s="102" t="s">
        <v>12</v>
      </c>
      <c r="F12" s="53"/>
      <c r="G12" s="102">
        <v>60</v>
      </c>
      <c r="H12" s="75">
        <v>60</v>
      </c>
      <c r="I12" s="95"/>
      <c r="J12" s="62"/>
      <c r="K12" s="63" t="s">
        <v>65</v>
      </c>
      <c r="L12" s="62" t="s">
        <v>65</v>
      </c>
      <c r="M12" s="54" t="str">
        <f>IF(OR(LEFT(LOWER(C12),1)="n",J12="x",K12="x"),"","x")</f>
        <v/>
      </c>
      <c r="N12" s="54" t="str">
        <f>IF(AND(M12&lt;&gt;"",H12&gt;G12),"x","")</f>
        <v/>
      </c>
      <c r="O12" s="54" t="str">
        <f>IF(AND(L12="x",M12="",J12="x"),"x","")</f>
        <v/>
      </c>
      <c r="P12" s="54" t="str">
        <f>IF(AND(L12="x",M12="",K12="x"),"x","")</f>
        <v>x</v>
      </c>
      <c r="Q12" s="54">
        <f>IF(AND(J12="x",L12="x"),G12,)</f>
        <v>0</v>
      </c>
      <c r="R12" s="54">
        <f>IF(AND(K12="x",L12="x"),G12,)</f>
        <v>60</v>
      </c>
      <c r="S12" s="37"/>
      <c r="T12" s="40"/>
      <c r="U12" s="37"/>
      <c r="V12" s="37"/>
      <c r="W12" s="37"/>
      <c r="X12" s="37"/>
      <c r="Y12" s="37"/>
      <c r="Z12" s="37"/>
      <c r="AA12" s="37"/>
      <c r="AB12" s="37"/>
      <c r="AC12" s="37"/>
      <c r="AD12" s="37"/>
      <c r="AE12" s="37"/>
      <c r="AF12" s="37"/>
      <c r="AG12" s="37"/>
      <c r="AH12" s="37"/>
      <c r="AI12" s="37"/>
      <c r="AJ12" s="37"/>
    </row>
    <row r="13" spans="1:50" x14ac:dyDescent="0.2">
      <c r="A13" s="6"/>
      <c r="B13" s="102" t="s">
        <v>114</v>
      </c>
      <c r="C13" s="31"/>
      <c r="D13" s="102"/>
      <c r="E13" s="102"/>
      <c r="F13" s="102"/>
      <c r="G13" s="102"/>
      <c r="H13" s="102" t="s">
        <v>111</v>
      </c>
      <c r="I13" s="95"/>
      <c r="J13" s="64"/>
      <c r="K13" s="65" t="s">
        <v>65</v>
      </c>
      <c r="L13" s="64"/>
      <c r="M13" s="54" t="str">
        <f>IF(OR(LEFT(LOWER(C13),1)="n",J13="x",K13="x"),"","x")</f>
        <v/>
      </c>
      <c r="N13" s="54" t="str">
        <f>IF(AND(M13&lt;&gt;"",H13&gt;G13),"x","")</f>
        <v/>
      </c>
      <c r="O13" s="54" t="str">
        <f>IF(AND(L13="x",M13="",J13="x"),"x","")</f>
        <v/>
      </c>
      <c r="P13" s="54" t="str">
        <f>IF(AND(L13="x",M13="",K13="x"),"x","")</f>
        <v/>
      </c>
      <c r="Q13" s="54">
        <f>IF(AND(J13="x",L13="x"),G13,)</f>
        <v>0</v>
      </c>
      <c r="R13" s="54">
        <f>IF(AND(K13="x",L13="x"),G13,)</f>
        <v>0</v>
      </c>
      <c r="S13" s="37"/>
      <c r="T13" s="40"/>
      <c r="U13" s="37"/>
      <c r="V13" s="37"/>
      <c r="W13" s="37"/>
      <c r="X13" s="37"/>
      <c r="Y13" s="37"/>
      <c r="Z13" s="37"/>
      <c r="AA13" s="37"/>
      <c r="AB13" s="37"/>
      <c r="AC13" s="37"/>
      <c r="AD13" s="37"/>
      <c r="AE13" s="37"/>
      <c r="AF13" s="37"/>
      <c r="AG13" s="37"/>
      <c r="AH13" s="37"/>
      <c r="AI13" s="37"/>
      <c r="AJ13" s="37"/>
    </row>
    <row r="14" spans="1:50" s="17" customFormat="1" x14ac:dyDescent="0.2">
      <c r="A14" s="16"/>
      <c r="B14" s="16"/>
      <c r="C14" s="16"/>
      <c r="D14" s="16"/>
      <c r="E14" s="16"/>
      <c r="F14" s="16"/>
      <c r="G14" s="61" t="s">
        <v>93</v>
      </c>
      <c r="H14" s="61" t="s">
        <v>92</v>
      </c>
      <c r="I14" s="96"/>
      <c r="J14" s="23"/>
      <c r="K14" s="23"/>
      <c r="L14" s="23"/>
      <c r="M14" s="16"/>
      <c r="N14" s="16"/>
      <c r="O14" s="16"/>
      <c r="P14" s="16"/>
      <c r="Q14" s="16"/>
      <c r="R14" s="16"/>
      <c r="S14" s="37"/>
      <c r="T14" s="40"/>
      <c r="U14" s="37"/>
      <c r="V14" s="37"/>
      <c r="W14" s="37"/>
      <c r="X14" s="37"/>
      <c r="Y14" s="37"/>
      <c r="Z14" s="37"/>
      <c r="AA14" s="37"/>
      <c r="AB14" s="37"/>
      <c r="AC14" s="37"/>
      <c r="AD14" s="37"/>
      <c r="AE14" s="37"/>
      <c r="AF14" s="37"/>
      <c r="AG14" s="37"/>
      <c r="AH14" s="37"/>
      <c r="AI14" s="37"/>
      <c r="AJ14" s="37"/>
      <c r="AK14" s="35"/>
      <c r="AL14" s="35"/>
      <c r="AM14" s="35"/>
      <c r="AN14" s="35"/>
      <c r="AO14" s="35"/>
      <c r="AP14" s="35"/>
      <c r="AQ14" s="35"/>
      <c r="AR14" s="35"/>
      <c r="AS14" s="35"/>
      <c r="AT14" s="35"/>
      <c r="AU14" s="35"/>
      <c r="AV14" s="35"/>
      <c r="AW14" s="35"/>
      <c r="AX14" s="35"/>
    </row>
    <row r="15" spans="1:50" s="17" customFormat="1" x14ac:dyDescent="0.2">
      <c r="A15" s="16"/>
      <c r="B15" s="16"/>
      <c r="C15" s="16"/>
      <c r="D15" s="16"/>
      <c r="E15" s="58"/>
      <c r="F15" s="58" t="s">
        <v>76</v>
      </c>
      <c r="G15" s="59">
        <f>SUMIF(M9:M13,"x",H9:H13)</f>
        <v>30</v>
      </c>
      <c r="H15" s="59">
        <f>SUMIFS(H9:H13,L9:L13,"x",M9:M13,"x")</f>
        <v>30</v>
      </c>
      <c r="I15" s="95"/>
      <c r="J15" s="23"/>
      <c r="K15" s="23"/>
      <c r="L15" s="23"/>
      <c r="N15" s="66" t="s">
        <v>80</v>
      </c>
      <c r="O15" s="16"/>
      <c r="P15" s="16"/>
      <c r="Q15" s="66" t="s">
        <v>99</v>
      </c>
      <c r="R15" s="16"/>
      <c r="S15" s="37"/>
      <c r="T15" s="40"/>
      <c r="U15" s="37"/>
      <c r="V15" s="37"/>
      <c r="W15" s="37"/>
      <c r="X15" s="37"/>
      <c r="Y15" s="37"/>
      <c r="Z15" s="37"/>
      <c r="AA15" s="37"/>
      <c r="AB15" s="37"/>
      <c r="AC15" s="37"/>
      <c r="AD15" s="37"/>
      <c r="AE15" s="37"/>
      <c r="AF15" s="37"/>
      <c r="AG15" s="37"/>
      <c r="AH15" s="37"/>
      <c r="AI15" s="37"/>
      <c r="AJ15" s="37"/>
      <c r="AK15" s="35"/>
      <c r="AL15" s="35"/>
      <c r="AM15" s="35"/>
      <c r="AN15" s="35"/>
      <c r="AO15" s="35"/>
      <c r="AP15" s="35"/>
      <c r="AQ15" s="35"/>
      <c r="AR15" s="35"/>
      <c r="AS15" s="35"/>
      <c r="AT15" s="35"/>
      <c r="AU15" s="35"/>
      <c r="AV15" s="35"/>
      <c r="AW15" s="35"/>
      <c r="AX15" s="35"/>
    </row>
    <row r="16" spans="1:50" s="17" customFormat="1" x14ac:dyDescent="0.2">
      <c r="A16" s="16"/>
      <c r="B16" s="16"/>
      <c r="C16" s="16"/>
      <c r="D16" s="16"/>
      <c r="E16" s="58"/>
      <c r="F16" s="60" t="s">
        <v>117</v>
      </c>
      <c r="G16" s="59">
        <f>SUMIF(J9:J13,"x",H9:H13)</f>
        <v>60</v>
      </c>
      <c r="H16" s="59">
        <f>SUMIF(O9:O13,"x",H9:H13)</f>
        <v>60</v>
      </c>
      <c r="I16" s="93"/>
      <c r="J16" s="23"/>
      <c r="K16" s="23"/>
      <c r="L16" s="23"/>
      <c r="M16" s="16"/>
      <c r="N16" s="16" t="str">
        <f>IF(COUNTIF(N9:N13,"x")&gt;0,"x","")</f>
        <v/>
      </c>
      <c r="O16" s="16"/>
      <c r="P16" s="16"/>
      <c r="Q16" s="16">
        <f>MAX(Q9:Q13)</f>
        <v>60</v>
      </c>
      <c r="R16" s="16"/>
      <c r="S16" s="37"/>
      <c r="T16" s="40"/>
      <c r="U16" s="37"/>
      <c r="V16" s="37"/>
      <c r="W16" s="37"/>
      <c r="X16" s="37"/>
      <c r="Y16" s="37"/>
      <c r="Z16" s="37"/>
      <c r="AA16" s="37"/>
      <c r="AB16" s="37"/>
      <c r="AC16" s="37"/>
      <c r="AD16" s="37"/>
      <c r="AE16" s="37"/>
      <c r="AF16" s="37"/>
      <c r="AG16" s="37"/>
      <c r="AH16" s="37"/>
      <c r="AI16" s="37"/>
      <c r="AJ16" s="37"/>
      <c r="AK16" s="35"/>
      <c r="AL16" s="35"/>
      <c r="AM16" s="35"/>
      <c r="AN16" s="35"/>
      <c r="AO16" s="35"/>
      <c r="AP16" s="35"/>
      <c r="AQ16" s="35"/>
      <c r="AR16" s="35"/>
      <c r="AS16" s="35"/>
      <c r="AT16" s="35"/>
      <c r="AU16" s="35"/>
      <c r="AV16" s="35"/>
      <c r="AW16" s="35"/>
      <c r="AX16" s="35"/>
    </row>
    <row r="17" spans="1:50" s="17" customFormat="1" x14ac:dyDescent="0.2">
      <c r="A17" s="16"/>
      <c r="B17" s="16"/>
      <c r="C17" s="16"/>
      <c r="D17" s="16"/>
      <c r="E17" s="58"/>
      <c r="F17" s="60" t="s">
        <v>118</v>
      </c>
      <c r="G17" s="59">
        <f>SUMIF(K9:K13,"x",H9:H13)</f>
        <v>60</v>
      </c>
      <c r="H17" s="59">
        <f>SUMIF(P9:P13,"x",H9:H13)</f>
        <v>60</v>
      </c>
      <c r="I17" s="94"/>
      <c r="J17" s="23"/>
      <c r="K17" s="23"/>
      <c r="L17" s="23"/>
      <c r="M17" s="16"/>
      <c r="N17" s="66" t="s">
        <v>82</v>
      </c>
      <c r="O17" s="16"/>
      <c r="P17" s="16"/>
      <c r="Q17" s="71" t="s">
        <v>100</v>
      </c>
      <c r="R17" s="16"/>
      <c r="S17" s="37"/>
      <c r="T17" s="40"/>
      <c r="U17" s="37"/>
      <c r="V17" s="37"/>
      <c r="W17" s="37"/>
      <c r="X17" s="37"/>
      <c r="Y17" s="37"/>
      <c r="Z17" s="37"/>
      <c r="AA17" s="37"/>
      <c r="AB17" s="37"/>
      <c r="AC17" s="37"/>
      <c r="AD17" s="37"/>
      <c r="AE17" s="37"/>
      <c r="AF17" s="37"/>
      <c r="AG17" s="37"/>
      <c r="AH17" s="37"/>
      <c r="AI17" s="37"/>
      <c r="AJ17" s="37"/>
      <c r="AK17" s="35"/>
      <c r="AL17" s="35"/>
      <c r="AM17" s="35"/>
      <c r="AN17" s="35"/>
      <c r="AO17" s="35"/>
      <c r="AP17" s="35"/>
      <c r="AQ17" s="35"/>
      <c r="AR17" s="35"/>
      <c r="AS17" s="35"/>
      <c r="AT17" s="35"/>
      <c r="AU17" s="35"/>
      <c r="AV17" s="35"/>
      <c r="AW17" s="35"/>
      <c r="AX17" s="35"/>
    </row>
    <row r="18" spans="1:50" s="17" customFormat="1" ht="15" x14ac:dyDescent="0.25">
      <c r="A18" s="4" t="s">
        <v>28</v>
      </c>
      <c r="B18" s="16"/>
      <c r="C18" s="16"/>
      <c r="D18" s="16"/>
      <c r="E18" s="60"/>
      <c r="F18" s="60" t="s">
        <v>81</v>
      </c>
      <c r="G18" s="59">
        <f>SUM(H9:H13)</f>
        <v>150</v>
      </c>
      <c r="H18" s="59">
        <f>SUMIF(L9:L13,"x",H9:H13)</f>
        <v>150</v>
      </c>
      <c r="I18" s="94"/>
      <c r="J18" s="23"/>
      <c r="K18" s="23"/>
      <c r="L18" s="23"/>
      <c r="M18" s="16">
        <f>COUNTIF(M9:M13,"x")</f>
        <v>1</v>
      </c>
      <c r="N18" s="16">
        <f>IF(M18&lt;&gt;0,SUMIF(M9:M13,"x",G9:G13)/M18,MIN(G9:G13))</f>
        <v>60</v>
      </c>
      <c r="O18" s="16"/>
      <c r="P18" s="16"/>
      <c r="Q18" s="16">
        <f>MAX(R9:R13)</f>
        <v>60</v>
      </c>
      <c r="R18" s="16"/>
      <c r="S18" s="37"/>
      <c r="T18" s="40"/>
      <c r="U18" s="37"/>
      <c r="V18" s="37"/>
      <c r="W18" s="37"/>
      <c r="X18" s="37"/>
      <c r="Y18" s="37"/>
      <c r="Z18" s="37"/>
      <c r="AA18" s="37"/>
      <c r="AB18" s="37"/>
      <c r="AC18" s="37"/>
      <c r="AD18" s="37"/>
      <c r="AE18" s="37"/>
      <c r="AF18" s="37"/>
      <c r="AG18" s="37"/>
      <c r="AH18" s="37"/>
      <c r="AI18" s="37"/>
      <c r="AJ18" s="37"/>
      <c r="AK18" s="35"/>
      <c r="AL18" s="35"/>
      <c r="AM18" s="35"/>
      <c r="AN18" s="35"/>
      <c r="AO18" s="35"/>
      <c r="AP18" s="35"/>
      <c r="AQ18" s="35"/>
      <c r="AR18" s="35"/>
      <c r="AS18" s="35"/>
      <c r="AT18" s="35"/>
      <c r="AU18" s="35"/>
      <c r="AV18" s="35"/>
      <c r="AW18" s="35"/>
      <c r="AX18" s="35"/>
    </row>
    <row r="19" spans="1:50" x14ac:dyDescent="0.2">
      <c r="A19" s="6" t="s">
        <v>18</v>
      </c>
      <c r="I19" s="94"/>
      <c r="S19" s="37"/>
      <c r="T19" s="40"/>
      <c r="U19" s="37"/>
      <c r="V19" s="37"/>
      <c r="W19" s="37"/>
      <c r="X19" s="37"/>
      <c r="Y19" s="37"/>
      <c r="Z19" s="37"/>
      <c r="AA19" s="37"/>
      <c r="AB19" s="37"/>
      <c r="AC19" s="37"/>
      <c r="AD19" s="37"/>
      <c r="AE19" s="37"/>
      <c r="AF19" s="37"/>
      <c r="AG19" s="37"/>
      <c r="AH19" s="37"/>
      <c r="AI19" s="37"/>
      <c r="AJ19" s="37"/>
    </row>
    <row r="20" spans="1:50" x14ac:dyDescent="0.2">
      <c r="B20" s="121" t="s">
        <v>156</v>
      </c>
      <c r="C20" s="118"/>
      <c r="D20" s="100" t="s">
        <v>60</v>
      </c>
      <c r="E20" s="100" t="s">
        <v>32</v>
      </c>
      <c r="F20" s="100" t="s">
        <v>20</v>
      </c>
      <c r="G20" s="100" t="s">
        <v>14</v>
      </c>
      <c r="H20" s="100" t="s">
        <v>31</v>
      </c>
      <c r="I20" s="94"/>
      <c r="J20" s="100"/>
      <c r="K20" s="100"/>
      <c r="L20" s="100"/>
      <c r="M20" s="100"/>
      <c r="N20" s="100"/>
      <c r="O20" s="100"/>
      <c r="P20" s="100"/>
      <c r="Q20" s="100"/>
      <c r="R20" s="100"/>
      <c r="S20" s="37"/>
      <c r="T20" s="40"/>
      <c r="U20" s="37"/>
      <c r="V20" s="37"/>
      <c r="W20" s="37"/>
      <c r="X20" s="37"/>
      <c r="Y20" s="37"/>
      <c r="Z20" s="37"/>
      <c r="AA20" s="37"/>
      <c r="AB20" s="37"/>
      <c r="AC20" s="37"/>
      <c r="AD20" s="37"/>
      <c r="AE20" s="37"/>
      <c r="AF20" s="37"/>
      <c r="AG20" s="37"/>
      <c r="AH20" s="37"/>
      <c r="AI20" s="37"/>
      <c r="AJ20" s="37"/>
    </row>
    <row r="21" spans="1:50" x14ac:dyDescent="0.2">
      <c r="B21" s="116" t="s">
        <v>147</v>
      </c>
      <c r="C21" s="116"/>
      <c r="D21" s="101" t="s">
        <v>39</v>
      </c>
      <c r="E21" s="102">
        <v>80</v>
      </c>
      <c r="F21" s="102">
        <v>1500</v>
      </c>
      <c r="G21" s="27" t="s">
        <v>39</v>
      </c>
      <c r="H21" s="28" t="s">
        <v>11</v>
      </c>
      <c r="I21" s="93"/>
      <c r="J21" s="28"/>
      <c r="K21" s="28"/>
      <c r="L21" s="28"/>
      <c r="M21" s="28"/>
      <c r="N21" s="28"/>
      <c r="O21" s="28"/>
      <c r="P21" s="28"/>
      <c r="Q21" s="28"/>
      <c r="R21" s="28"/>
      <c r="S21" s="37"/>
      <c r="T21" s="40"/>
      <c r="U21" s="37"/>
      <c r="V21" s="37"/>
      <c r="W21" s="37"/>
      <c r="X21" s="37"/>
      <c r="Y21" s="37"/>
      <c r="Z21" s="37"/>
      <c r="AA21" s="37"/>
      <c r="AB21" s="37"/>
      <c r="AC21" s="37"/>
      <c r="AD21" s="37"/>
      <c r="AE21" s="37"/>
      <c r="AF21" s="37"/>
      <c r="AG21" s="37"/>
      <c r="AH21" s="37"/>
      <c r="AI21" s="37"/>
      <c r="AJ21" s="37"/>
    </row>
    <row r="22" spans="1:50" x14ac:dyDescent="0.2">
      <c r="I22" s="94"/>
      <c r="S22" s="37"/>
      <c r="T22" s="40"/>
      <c r="U22" s="37"/>
      <c r="V22" s="37"/>
      <c r="W22" s="37"/>
      <c r="X22" s="37"/>
      <c r="Y22" s="37"/>
      <c r="Z22" s="37"/>
      <c r="AA22" s="37"/>
      <c r="AB22" s="37"/>
      <c r="AC22" s="37"/>
      <c r="AD22" s="37"/>
      <c r="AE22" s="37"/>
      <c r="AF22" s="37"/>
      <c r="AG22" s="37"/>
      <c r="AH22" s="37"/>
      <c r="AI22" s="37"/>
      <c r="AJ22" s="37"/>
    </row>
    <row r="23" spans="1:50" x14ac:dyDescent="0.2">
      <c r="A23" s="6" t="s">
        <v>13</v>
      </c>
      <c r="B23" s="6"/>
      <c r="C23" s="121" t="s">
        <v>157</v>
      </c>
      <c r="D23" s="118"/>
      <c r="E23" s="100" t="s">
        <v>40</v>
      </c>
      <c r="F23" s="118" t="s">
        <v>19</v>
      </c>
      <c r="G23" s="118"/>
      <c r="H23" s="100" t="s">
        <v>59</v>
      </c>
      <c r="I23" s="94"/>
      <c r="J23" s="100"/>
      <c r="K23" s="100"/>
      <c r="L23" s="100"/>
      <c r="M23" s="61" t="s">
        <v>83</v>
      </c>
      <c r="N23" s="100"/>
      <c r="O23" s="100"/>
      <c r="P23" s="100"/>
      <c r="Q23" s="100"/>
      <c r="R23" s="100"/>
      <c r="S23" s="37"/>
      <c r="T23" s="40"/>
      <c r="U23" s="37"/>
      <c r="V23" s="37"/>
      <c r="W23" s="37"/>
      <c r="X23" s="37"/>
      <c r="Y23" s="37"/>
      <c r="Z23" s="37"/>
      <c r="AA23" s="37"/>
      <c r="AB23" s="37"/>
      <c r="AC23" s="37"/>
      <c r="AD23" s="37"/>
      <c r="AE23" s="37"/>
      <c r="AF23" s="37"/>
      <c r="AG23" s="37"/>
      <c r="AH23" s="37"/>
      <c r="AI23" s="37"/>
      <c r="AJ23" s="37"/>
    </row>
    <row r="24" spans="1:50" x14ac:dyDescent="0.2">
      <c r="A24" s="6"/>
      <c r="B24" s="6"/>
      <c r="C24" s="116" t="s">
        <v>10</v>
      </c>
      <c r="D24" s="116"/>
      <c r="E24" s="32">
        <v>2</v>
      </c>
      <c r="F24" s="116">
        <v>1.3</v>
      </c>
      <c r="G24" s="116"/>
      <c r="H24" s="28" t="s">
        <v>12</v>
      </c>
      <c r="I24" s="93"/>
      <c r="J24" s="28"/>
      <c r="K24" s="28"/>
      <c r="L24" s="28"/>
      <c r="M24" s="67">
        <f>COUNTIF(F9:F13,"Ja")</f>
        <v>0</v>
      </c>
      <c r="N24" s="67"/>
      <c r="O24" s="67"/>
      <c r="P24" s="67"/>
      <c r="Q24" s="67"/>
      <c r="R24" s="67"/>
      <c r="S24" s="37"/>
      <c r="T24" s="40"/>
      <c r="U24" s="37"/>
      <c r="V24" s="37"/>
      <c r="W24" s="37"/>
      <c r="X24" s="37"/>
      <c r="Y24" s="37"/>
      <c r="Z24" s="37"/>
      <c r="AA24" s="37"/>
      <c r="AB24" s="37"/>
      <c r="AC24" s="37"/>
      <c r="AD24" s="37"/>
      <c r="AE24" s="37"/>
      <c r="AF24" s="37"/>
      <c r="AG24" s="37"/>
      <c r="AH24" s="37"/>
      <c r="AI24" s="37"/>
      <c r="AJ24" s="37"/>
    </row>
    <row r="25" spans="1:50" x14ac:dyDescent="0.2">
      <c r="A25" s="6"/>
      <c r="B25" s="6"/>
      <c r="C25" s="6"/>
      <c r="D25" s="6"/>
      <c r="E25" s="6"/>
      <c r="F25" s="6"/>
      <c r="G25" s="6"/>
      <c r="H25" s="6"/>
      <c r="I25" s="94"/>
      <c r="J25" s="6"/>
      <c r="K25" s="6"/>
      <c r="L25" s="6"/>
      <c r="M25" s="6"/>
      <c r="N25" s="6"/>
      <c r="O25" s="6"/>
      <c r="P25" s="6"/>
      <c r="Q25" s="6"/>
      <c r="R25" s="6"/>
      <c r="S25" s="37"/>
      <c r="T25" s="40"/>
      <c r="U25" s="37"/>
      <c r="V25" s="37"/>
      <c r="W25" s="37"/>
      <c r="X25" s="37"/>
      <c r="Y25" s="37"/>
      <c r="Z25" s="37"/>
      <c r="AA25" s="37"/>
      <c r="AB25" s="37"/>
      <c r="AC25" s="37"/>
      <c r="AD25" s="37"/>
      <c r="AE25" s="37"/>
      <c r="AF25" s="37"/>
      <c r="AG25" s="37"/>
      <c r="AH25" s="37"/>
      <c r="AI25" s="37"/>
      <c r="AJ25" s="37"/>
    </row>
    <row r="26" spans="1:50" x14ac:dyDescent="0.2">
      <c r="A26" s="6" t="s">
        <v>95</v>
      </c>
      <c r="B26" s="22"/>
      <c r="C26" s="100" t="s">
        <v>21</v>
      </c>
      <c r="D26" s="100" t="s">
        <v>37</v>
      </c>
      <c r="E26" s="100" t="s">
        <v>35</v>
      </c>
      <c r="F26" s="24"/>
      <c r="H26" s="100" t="s">
        <v>34</v>
      </c>
      <c r="I26" s="94"/>
      <c r="J26" s="100"/>
      <c r="K26" s="100"/>
      <c r="L26" s="100"/>
      <c r="M26" s="100"/>
      <c r="N26" s="100"/>
      <c r="O26" s="100"/>
      <c r="P26" s="100"/>
      <c r="Q26" s="100"/>
      <c r="R26" s="100"/>
      <c r="S26" s="37"/>
      <c r="T26" s="40"/>
      <c r="U26" s="37"/>
      <c r="V26" s="37"/>
      <c r="W26" s="37"/>
      <c r="X26" s="37"/>
      <c r="Y26" s="37"/>
      <c r="Z26" s="37"/>
      <c r="AA26" s="37"/>
      <c r="AB26" s="37"/>
      <c r="AC26" s="37"/>
      <c r="AD26" s="37"/>
      <c r="AE26" s="37"/>
      <c r="AF26" s="37"/>
      <c r="AG26" s="37"/>
      <c r="AH26" s="37"/>
      <c r="AI26" s="37"/>
      <c r="AJ26" s="37"/>
    </row>
    <row r="27" spans="1:50" s="20" customFormat="1" x14ac:dyDescent="0.2">
      <c r="A27" s="99"/>
      <c r="B27" s="23"/>
      <c r="C27" s="99">
        <f>N18</f>
        <v>60</v>
      </c>
      <c r="D27" s="99">
        <f>D28+D29</f>
        <v>15</v>
      </c>
      <c r="E27" s="99">
        <f>D27+60</f>
        <v>75</v>
      </c>
      <c r="F27" s="25"/>
      <c r="H27" s="13">
        <f>MAX(C27,E27)</f>
        <v>75</v>
      </c>
      <c r="I27" s="93"/>
      <c r="J27" s="13"/>
      <c r="K27" s="13"/>
      <c r="L27" s="13"/>
      <c r="M27" s="13"/>
      <c r="N27" s="13"/>
      <c r="O27" s="13"/>
      <c r="P27" s="13"/>
      <c r="Q27" s="13"/>
      <c r="R27" s="13"/>
      <c r="S27" s="38"/>
      <c r="T27" s="40"/>
      <c r="U27" s="38"/>
      <c r="V27" s="38"/>
      <c r="W27" s="38"/>
      <c r="X27" s="38"/>
      <c r="Y27" s="38"/>
      <c r="Z27" s="38"/>
      <c r="AA27" s="38"/>
      <c r="AB27" s="38"/>
      <c r="AC27" s="38"/>
      <c r="AD27" s="38"/>
      <c r="AE27" s="38"/>
      <c r="AF27" s="38"/>
      <c r="AG27" s="38"/>
      <c r="AH27" s="38"/>
      <c r="AI27" s="38"/>
      <c r="AJ27" s="38"/>
      <c r="AK27" s="39"/>
      <c r="AL27" s="39"/>
      <c r="AM27" s="39"/>
      <c r="AN27" s="39"/>
      <c r="AO27" s="39"/>
      <c r="AP27" s="39"/>
      <c r="AQ27" s="39"/>
      <c r="AR27" s="39"/>
      <c r="AS27" s="39"/>
      <c r="AT27" s="39"/>
      <c r="AU27" s="39"/>
      <c r="AV27" s="39"/>
      <c r="AW27" s="39"/>
      <c r="AX27" s="39"/>
    </row>
    <row r="28" spans="1:50" x14ac:dyDescent="0.2">
      <c r="A28" s="18"/>
      <c r="B28" s="19"/>
      <c r="C28" s="14" t="s">
        <v>36</v>
      </c>
      <c r="D28" s="102">
        <v>15</v>
      </c>
      <c r="G28" s="6"/>
      <c r="I28" s="94"/>
      <c r="S28" s="37"/>
      <c r="T28" s="40"/>
      <c r="U28" s="37"/>
      <c r="V28" s="37"/>
      <c r="W28" s="37"/>
      <c r="X28" s="37"/>
      <c r="Y28" s="37"/>
      <c r="Z28" s="37"/>
      <c r="AA28" s="37"/>
      <c r="AB28" s="37"/>
      <c r="AC28" s="37"/>
      <c r="AD28" s="37"/>
      <c r="AE28" s="37"/>
      <c r="AF28" s="37"/>
      <c r="AG28" s="37"/>
      <c r="AH28" s="37"/>
      <c r="AI28" s="37"/>
      <c r="AJ28" s="37"/>
    </row>
    <row r="29" spans="1:50" x14ac:dyDescent="0.2">
      <c r="A29" s="18"/>
      <c r="B29" s="18"/>
      <c r="C29" s="14" t="s">
        <v>22</v>
      </c>
      <c r="D29" s="102">
        <v>0</v>
      </c>
      <c r="F29" s="100"/>
      <c r="G29" s="60" t="s">
        <v>87</v>
      </c>
      <c r="H29" s="59" t="str">
        <f>IF(H18&gt;=H27,"Erfüllt","Nicht Erfüllt!")</f>
        <v>Erfüllt</v>
      </c>
      <c r="I29" s="94"/>
      <c r="J29" s="120" t="s">
        <v>104</v>
      </c>
      <c r="K29" s="120"/>
      <c r="L29" s="120"/>
      <c r="M29" s="120"/>
      <c r="N29" s="120"/>
      <c r="O29" s="120"/>
      <c r="S29" s="37"/>
      <c r="T29" s="40"/>
      <c r="U29" s="37"/>
      <c r="V29" s="37"/>
      <c r="W29" s="37"/>
      <c r="X29" s="37"/>
      <c r="Y29" s="37"/>
      <c r="Z29" s="37"/>
      <c r="AA29" s="37"/>
      <c r="AB29" s="37"/>
      <c r="AC29" s="37"/>
      <c r="AD29" s="37"/>
      <c r="AE29" s="37"/>
      <c r="AF29" s="37"/>
      <c r="AG29" s="37"/>
      <c r="AH29" s="37"/>
      <c r="AI29" s="37"/>
      <c r="AJ29" s="37"/>
    </row>
    <row r="30" spans="1:50" s="17" customFormat="1" ht="12.75" customHeight="1" x14ac:dyDescent="0.2">
      <c r="A30" s="16"/>
      <c r="B30" s="16"/>
      <c r="C30" s="15"/>
      <c r="F30" s="60"/>
      <c r="G30" s="60" t="s">
        <v>94</v>
      </c>
      <c r="H30" s="70" t="str">
        <f>IF(N16="x","Ja","Nein")</f>
        <v>Nein</v>
      </c>
      <c r="I30" s="93"/>
      <c r="J30" s="120"/>
      <c r="K30" s="120"/>
      <c r="L30" s="120"/>
      <c r="M30" s="120"/>
      <c r="N30" s="120"/>
      <c r="O30" s="120"/>
      <c r="S30" s="16"/>
      <c r="T30" s="68"/>
      <c r="U30" s="16"/>
      <c r="V30" s="16"/>
      <c r="W30" s="16"/>
      <c r="X30" s="16"/>
      <c r="Y30" s="16"/>
      <c r="Z30" s="16"/>
      <c r="AA30" s="16"/>
      <c r="AB30" s="16"/>
      <c r="AC30" s="16"/>
      <c r="AD30" s="16"/>
      <c r="AE30" s="16"/>
      <c r="AF30" s="16"/>
      <c r="AG30" s="16"/>
      <c r="AH30" s="16"/>
      <c r="AI30" s="16"/>
      <c r="AJ30" s="16"/>
    </row>
    <row r="31" spans="1:50" s="17" customFormat="1" x14ac:dyDescent="0.2">
      <c r="A31" s="16"/>
      <c r="B31" s="25"/>
      <c r="D31" s="15"/>
      <c r="E31" s="69"/>
      <c r="F31" s="60"/>
      <c r="G31" s="60" t="str">
        <f>IF(H30&lt;&gt;"ja","Vor und Nach BW FRS mit AHS und L1 vorh.","")</f>
        <v>Vor und Nach BW FRS mit AHS und L1 vorh.</v>
      </c>
      <c r="H31" s="70" t="str">
        <f>IF(H30&lt;&gt;"ja",IF(AND(Q16&gt;0,H16&gt;=Q16,Q18&gt;0,H17&gt;=Q18),"Erfüllt","Nicht erfüllt!"),"")</f>
        <v>Erfüllt</v>
      </c>
      <c r="I31" s="94"/>
      <c r="J31" s="120"/>
      <c r="K31" s="120"/>
      <c r="L31" s="120"/>
      <c r="M31" s="120"/>
      <c r="N31" s="120"/>
      <c r="O31" s="120"/>
      <c r="S31" s="16"/>
      <c r="T31" s="68"/>
      <c r="U31" s="16"/>
      <c r="V31" s="16"/>
      <c r="W31" s="16"/>
      <c r="X31" s="16"/>
      <c r="Y31" s="16"/>
      <c r="Z31" s="16"/>
      <c r="AA31" s="16"/>
      <c r="AB31" s="16"/>
      <c r="AC31" s="16"/>
      <c r="AD31" s="16"/>
      <c r="AE31" s="16"/>
      <c r="AF31" s="16"/>
      <c r="AG31" s="16"/>
      <c r="AH31" s="16"/>
      <c r="AI31" s="16"/>
      <c r="AJ31" s="16"/>
    </row>
    <row r="32" spans="1:50" s="17" customFormat="1" x14ac:dyDescent="0.2">
      <c r="A32" s="16"/>
      <c r="D32" s="15"/>
      <c r="E32" s="69"/>
      <c r="F32" s="6"/>
      <c r="G32" s="6"/>
      <c r="H32" s="6"/>
      <c r="I32" s="94"/>
      <c r="J32" s="120"/>
      <c r="K32" s="120"/>
      <c r="L32" s="120"/>
      <c r="M32" s="120"/>
      <c r="N32" s="120"/>
      <c r="O32" s="120"/>
      <c r="S32" s="16"/>
      <c r="T32" s="68"/>
      <c r="U32" s="16"/>
      <c r="V32" s="16"/>
      <c r="W32" s="16"/>
      <c r="X32" s="16"/>
      <c r="Y32" s="16"/>
      <c r="Z32" s="16"/>
      <c r="AA32" s="16"/>
      <c r="AB32" s="16"/>
      <c r="AC32" s="16"/>
      <c r="AD32" s="16"/>
      <c r="AE32" s="16"/>
      <c r="AF32" s="16"/>
      <c r="AG32" s="16"/>
      <c r="AH32" s="16"/>
      <c r="AI32" s="16"/>
      <c r="AJ32" s="16"/>
    </row>
    <row r="33" spans="1:36" s="35" customFormat="1" ht="15" x14ac:dyDescent="0.25">
      <c r="A33" s="4" t="s">
        <v>38</v>
      </c>
      <c r="B33" s="6"/>
      <c r="C33" s="6"/>
      <c r="D33" s="6"/>
      <c r="E33"/>
      <c r="F33" s="17"/>
      <c r="G33" s="17"/>
      <c r="H33" s="17"/>
      <c r="I33" s="94"/>
      <c r="J33"/>
      <c r="K33"/>
      <c r="L33"/>
      <c r="M33"/>
      <c r="N33"/>
      <c r="O33"/>
      <c r="P33"/>
      <c r="Q33"/>
      <c r="R33"/>
      <c r="S33" s="37"/>
      <c r="T33" s="40"/>
      <c r="U33" s="37"/>
      <c r="V33" s="37"/>
      <c r="W33" s="37"/>
      <c r="X33" s="37"/>
      <c r="Y33" s="37"/>
      <c r="Z33" s="37"/>
      <c r="AA33" s="37"/>
      <c r="AB33" s="37"/>
      <c r="AC33" s="37"/>
      <c r="AD33" s="37"/>
      <c r="AE33" s="37"/>
      <c r="AF33" s="37"/>
      <c r="AG33" s="37"/>
      <c r="AH33" s="37"/>
      <c r="AI33" s="37"/>
      <c r="AJ33" s="37"/>
    </row>
    <row r="34" spans="1:36" s="35" customFormat="1" ht="38.25" customHeight="1" x14ac:dyDescent="0.2">
      <c r="A34"/>
      <c r="B34" s="117" t="s">
        <v>41</v>
      </c>
      <c r="C34" s="117"/>
      <c r="D34" s="117"/>
      <c r="E34" s="117"/>
      <c r="F34" s="117"/>
      <c r="G34" s="117"/>
      <c r="H34" s="117"/>
      <c r="I34" s="94"/>
      <c r="J34" s="89"/>
      <c r="K34" s="89"/>
      <c r="L34" s="89"/>
      <c r="M34" s="89"/>
      <c r="N34" s="89"/>
      <c r="O34" s="89"/>
      <c r="P34" s="89"/>
      <c r="Q34" s="89"/>
      <c r="R34" s="89"/>
      <c r="S34" s="37"/>
      <c r="T34" s="40"/>
      <c r="U34" s="37"/>
      <c r="V34" s="37"/>
      <c r="W34" s="37"/>
      <c r="X34" s="37"/>
      <c r="Y34" s="37"/>
      <c r="Z34" s="37"/>
      <c r="AA34" s="37"/>
      <c r="AB34" s="37"/>
      <c r="AC34" s="37"/>
      <c r="AD34" s="37"/>
      <c r="AE34" s="37"/>
      <c r="AF34" s="37"/>
      <c r="AG34" s="37"/>
      <c r="AH34" s="37"/>
      <c r="AI34" s="37"/>
      <c r="AJ34" s="37"/>
    </row>
    <row r="35" spans="1:36" s="17" customFormat="1" x14ac:dyDescent="0.2">
      <c r="I35" s="94"/>
      <c r="T35" s="78"/>
    </row>
    <row r="36" spans="1:36" s="35" customFormat="1" x14ac:dyDescent="0.2">
      <c r="T36" s="36"/>
    </row>
    <row r="37" spans="1:36" s="35" customFormat="1" x14ac:dyDescent="0.2">
      <c r="T37" s="36"/>
    </row>
    <row r="38" spans="1:36" s="35" customFormat="1" x14ac:dyDescent="0.2">
      <c r="T38" s="36"/>
    </row>
    <row r="39" spans="1:36" s="35" customFormat="1" x14ac:dyDescent="0.2">
      <c r="T39" s="36"/>
    </row>
    <row r="40" spans="1:36" s="35" customFormat="1" x14ac:dyDescent="0.2">
      <c r="T40" s="36"/>
    </row>
    <row r="41" spans="1:36" s="35" customFormat="1" x14ac:dyDescent="0.2">
      <c r="T41" s="36"/>
    </row>
    <row r="42" spans="1:36" s="35" customFormat="1" x14ac:dyDescent="0.2">
      <c r="T42" s="36"/>
    </row>
    <row r="43" spans="1:36" s="35" customFormat="1" x14ac:dyDescent="0.2">
      <c r="T43" s="36"/>
    </row>
    <row r="44" spans="1:36" s="35" customFormat="1" x14ac:dyDescent="0.2">
      <c r="T44" s="36"/>
    </row>
    <row r="45" spans="1:36" s="35" customFormat="1" x14ac:dyDescent="0.2">
      <c r="T45" s="36"/>
    </row>
    <row r="46" spans="1:36" s="35" customFormat="1" x14ac:dyDescent="0.2">
      <c r="T46" s="36"/>
    </row>
    <row r="47" spans="1:36" s="35" customFormat="1" x14ac:dyDescent="0.2">
      <c r="T47" s="36"/>
    </row>
    <row r="48" spans="1:36" s="35" customFormat="1" x14ac:dyDescent="0.2">
      <c r="T48" s="36"/>
    </row>
    <row r="49" spans="20:20" s="35" customFormat="1" x14ac:dyDescent="0.2">
      <c r="T49" s="36"/>
    </row>
    <row r="50" spans="20:20" s="35" customFormat="1" x14ac:dyDescent="0.2">
      <c r="T50" s="36"/>
    </row>
    <row r="51" spans="20:20" s="35" customFormat="1" x14ac:dyDescent="0.2">
      <c r="T51" s="36"/>
    </row>
    <row r="52" spans="20:20" s="35" customFormat="1" x14ac:dyDescent="0.2">
      <c r="T52" s="36"/>
    </row>
    <row r="53" spans="20:20" s="35" customFormat="1" x14ac:dyDescent="0.2">
      <c r="T53" s="36"/>
    </row>
    <row r="54" spans="20:20" s="35" customFormat="1" x14ac:dyDescent="0.2">
      <c r="T54" s="36"/>
    </row>
    <row r="55" spans="20:20" s="35" customFormat="1" x14ac:dyDescent="0.2">
      <c r="T55" s="36"/>
    </row>
    <row r="56" spans="20:20" s="35" customFormat="1" x14ac:dyDescent="0.2">
      <c r="T56" s="36"/>
    </row>
    <row r="57" spans="20:20" s="35" customFormat="1" x14ac:dyDescent="0.2">
      <c r="T57" s="36"/>
    </row>
    <row r="58" spans="20:20" s="35" customFormat="1" x14ac:dyDescent="0.2">
      <c r="T58" s="36"/>
    </row>
    <row r="59" spans="20:20" s="35" customFormat="1" x14ac:dyDescent="0.2">
      <c r="T59" s="36"/>
    </row>
    <row r="60" spans="20:20" s="35" customFormat="1" x14ac:dyDescent="0.2">
      <c r="T60" s="36"/>
    </row>
    <row r="61" spans="20:20" s="35" customFormat="1" x14ac:dyDescent="0.2">
      <c r="T61" s="36"/>
    </row>
    <row r="62" spans="20:20" s="35" customFormat="1" x14ac:dyDescent="0.2">
      <c r="T62" s="36"/>
    </row>
    <row r="63" spans="20:20" s="35" customFormat="1" x14ac:dyDescent="0.2">
      <c r="T63" s="36"/>
    </row>
    <row r="64" spans="20:20" s="35" customFormat="1" x14ac:dyDescent="0.2">
      <c r="T64" s="36"/>
    </row>
    <row r="65" spans="20:20" s="35" customFormat="1" x14ac:dyDescent="0.2">
      <c r="T65" s="36"/>
    </row>
    <row r="66" spans="20:20" s="35" customFormat="1" x14ac:dyDescent="0.2">
      <c r="T66" s="36"/>
    </row>
    <row r="67" spans="20:20" s="35" customFormat="1" x14ac:dyDescent="0.2">
      <c r="T67" s="36"/>
    </row>
    <row r="68" spans="20:20" s="35" customFormat="1" x14ac:dyDescent="0.2">
      <c r="T68" s="36"/>
    </row>
    <row r="69" spans="20:20" s="35" customFormat="1" x14ac:dyDescent="0.2">
      <c r="T69" s="36"/>
    </row>
    <row r="70" spans="20:20" s="35" customFormat="1" x14ac:dyDescent="0.2">
      <c r="T70" s="36"/>
    </row>
    <row r="71" spans="20:20" s="35" customFormat="1" x14ac:dyDescent="0.2">
      <c r="T71" s="36"/>
    </row>
    <row r="72" spans="20:20" s="35" customFormat="1" x14ac:dyDescent="0.2">
      <c r="T72" s="36"/>
    </row>
    <row r="73" spans="20:20" s="35" customFormat="1" x14ac:dyDescent="0.2">
      <c r="T73" s="36"/>
    </row>
    <row r="74" spans="20:20" s="35" customFormat="1" x14ac:dyDescent="0.2">
      <c r="T74" s="36"/>
    </row>
    <row r="75" spans="20:20" s="35" customFormat="1" x14ac:dyDescent="0.2">
      <c r="T75" s="36"/>
    </row>
    <row r="76" spans="20:20" s="35" customFormat="1" x14ac:dyDescent="0.2">
      <c r="T76" s="36"/>
    </row>
    <row r="77" spans="20:20" s="35" customFormat="1" x14ac:dyDescent="0.2">
      <c r="T77" s="36"/>
    </row>
    <row r="78" spans="20:20" s="35" customFormat="1" x14ac:dyDescent="0.2">
      <c r="T78" s="36"/>
    </row>
    <row r="79" spans="20:20" s="35" customFormat="1" x14ac:dyDescent="0.2">
      <c r="T79" s="36"/>
    </row>
    <row r="80" spans="20:20" s="35" customFormat="1" x14ac:dyDescent="0.2">
      <c r="T80" s="36"/>
    </row>
    <row r="81" spans="20:20" s="35" customFormat="1" x14ac:dyDescent="0.2">
      <c r="T81" s="36"/>
    </row>
    <row r="82" spans="20:20" s="35" customFormat="1" x14ac:dyDescent="0.2">
      <c r="T82" s="36"/>
    </row>
    <row r="83" spans="20:20" s="35" customFormat="1" x14ac:dyDescent="0.2">
      <c r="T83" s="36"/>
    </row>
    <row r="84" spans="20:20" s="35" customFormat="1" x14ac:dyDescent="0.2">
      <c r="T84" s="36"/>
    </row>
    <row r="85" spans="20:20" s="35" customFormat="1" x14ac:dyDescent="0.2">
      <c r="T85" s="36"/>
    </row>
    <row r="86" spans="20:20" s="35" customFormat="1" x14ac:dyDescent="0.2">
      <c r="T86" s="36"/>
    </row>
    <row r="87" spans="20:20" s="35" customFormat="1" x14ac:dyDescent="0.2">
      <c r="T87" s="36"/>
    </row>
    <row r="88" spans="20:20" s="35" customFormat="1" x14ac:dyDescent="0.2">
      <c r="T88" s="36"/>
    </row>
    <row r="89" spans="20:20" s="35" customFormat="1" x14ac:dyDescent="0.2">
      <c r="T89" s="36"/>
    </row>
    <row r="90" spans="20:20" s="35" customFormat="1" x14ac:dyDescent="0.2">
      <c r="T90" s="36"/>
    </row>
    <row r="91" spans="20:20" s="35" customFormat="1" x14ac:dyDescent="0.2">
      <c r="T91" s="36"/>
    </row>
    <row r="92" spans="20:20" s="35" customFormat="1" x14ac:dyDescent="0.2">
      <c r="T92" s="36"/>
    </row>
    <row r="93" spans="20:20" s="35" customFormat="1" x14ac:dyDescent="0.2">
      <c r="T93" s="36"/>
    </row>
    <row r="94" spans="20:20" s="35" customFormat="1" x14ac:dyDescent="0.2">
      <c r="T94" s="36"/>
    </row>
    <row r="95" spans="20:20" s="35" customFormat="1" x14ac:dyDescent="0.2">
      <c r="T95" s="36"/>
    </row>
    <row r="96" spans="20:20" s="35" customFormat="1" x14ac:dyDescent="0.2">
      <c r="T96" s="36"/>
    </row>
    <row r="97" spans="20:20" s="35" customFormat="1" x14ac:dyDescent="0.2">
      <c r="T97" s="36"/>
    </row>
    <row r="98" spans="20:20" s="35" customFormat="1" x14ac:dyDescent="0.2">
      <c r="T98" s="36"/>
    </row>
    <row r="99" spans="20:20" s="35" customFormat="1" x14ac:dyDescent="0.2">
      <c r="T99" s="36"/>
    </row>
    <row r="100" spans="20:20" s="35" customFormat="1" x14ac:dyDescent="0.2">
      <c r="T100" s="36"/>
    </row>
    <row r="101" spans="20:20" s="35" customFormat="1" x14ac:dyDescent="0.2">
      <c r="T101" s="36"/>
    </row>
    <row r="102" spans="20:20" s="35" customFormat="1" x14ac:dyDescent="0.2">
      <c r="T102" s="36"/>
    </row>
    <row r="103" spans="20:20" s="35" customFormat="1" x14ac:dyDescent="0.2">
      <c r="T103" s="36"/>
    </row>
    <row r="104" spans="20:20" s="35" customFormat="1" x14ac:dyDescent="0.2">
      <c r="T104" s="36"/>
    </row>
    <row r="105" spans="20:20" s="35" customFormat="1" x14ac:dyDescent="0.2">
      <c r="T105" s="36"/>
    </row>
    <row r="106" spans="20:20" s="35" customFormat="1" x14ac:dyDescent="0.2">
      <c r="T106" s="36"/>
    </row>
    <row r="107" spans="20:20" s="35" customFormat="1" x14ac:dyDescent="0.2">
      <c r="T107" s="36"/>
    </row>
    <row r="108" spans="20:20" s="35" customFormat="1" x14ac:dyDescent="0.2">
      <c r="T108" s="36"/>
    </row>
    <row r="109" spans="20:20" s="35" customFormat="1" x14ac:dyDescent="0.2">
      <c r="T109" s="36"/>
    </row>
    <row r="110" spans="20:20" s="35" customFormat="1" x14ac:dyDescent="0.2">
      <c r="T110" s="36"/>
    </row>
    <row r="111" spans="20:20" s="35" customFormat="1" x14ac:dyDescent="0.2">
      <c r="T111" s="36"/>
    </row>
    <row r="112" spans="20:20" s="35" customFormat="1" x14ac:dyDescent="0.2">
      <c r="T112" s="36"/>
    </row>
    <row r="113" spans="20:20" s="35" customFormat="1" x14ac:dyDescent="0.2">
      <c r="T113" s="36"/>
    </row>
    <row r="114" spans="20:20" s="35" customFormat="1" x14ac:dyDescent="0.2">
      <c r="T114" s="36"/>
    </row>
    <row r="115" spans="20:20" s="35" customFormat="1" x14ac:dyDescent="0.2">
      <c r="T115" s="36"/>
    </row>
    <row r="116" spans="20:20" s="35" customFormat="1" x14ac:dyDescent="0.2">
      <c r="T116" s="36"/>
    </row>
    <row r="117" spans="20:20" s="35" customFormat="1" x14ac:dyDescent="0.2">
      <c r="T117" s="36"/>
    </row>
    <row r="118" spans="20:20" s="35" customFormat="1" x14ac:dyDescent="0.2">
      <c r="T118" s="36"/>
    </row>
    <row r="119" spans="20:20" s="35" customFormat="1" x14ac:dyDescent="0.2">
      <c r="T119" s="36"/>
    </row>
    <row r="120" spans="20:20" s="35" customFormat="1" x14ac:dyDescent="0.2">
      <c r="T120" s="36"/>
    </row>
    <row r="121" spans="20:20" s="35" customFormat="1" x14ac:dyDescent="0.2">
      <c r="T121" s="36"/>
    </row>
    <row r="122" spans="20:20" s="35" customFormat="1" x14ac:dyDescent="0.2">
      <c r="T122" s="36"/>
    </row>
    <row r="123" spans="20:20" s="35" customFormat="1" x14ac:dyDescent="0.2">
      <c r="T123" s="36"/>
    </row>
    <row r="124" spans="20:20" s="35" customFormat="1" x14ac:dyDescent="0.2">
      <c r="T124" s="36"/>
    </row>
    <row r="125" spans="20:20" s="35" customFormat="1" x14ac:dyDescent="0.2">
      <c r="T125" s="36"/>
    </row>
    <row r="126" spans="20:20" s="35" customFormat="1" x14ac:dyDescent="0.2">
      <c r="T126" s="36"/>
    </row>
    <row r="127" spans="20:20" s="35" customFormat="1" x14ac:dyDescent="0.2">
      <c r="T127" s="36"/>
    </row>
    <row r="128" spans="20:20" s="35" customFormat="1" x14ac:dyDescent="0.2">
      <c r="T128" s="36"/>
    </row>
    <row r="129" spans="20:20" s="35" customFormat="1" x14ac:dyDescent="0.2">
      <c r="T129" s="36"/>
    </row>
    <row r="130" spans="20:20" s="35" customFormat="1" x14ac:dyDescent="0.2">
      <c r="T130" s="36"/>
    </row>
    <row r="131" spans="20:20" s="35" customFormat="1" x14ac:dyDescent="0.2">
      <c r="T131" s="36"/>
    </row>
    <row r="132" spans="20:20" s="35" customFormat="1" x14ac:dyDescent="0.2">
      <c r="T132" s="36"/>
    </row>
    <row r="133" spans="20:20" s="35" customFormat="1" x14ac:dyDescent="0.2">
      <c r="T133" s="36"/>
    </row>
    <row r="134" spans="20:20" s="35" customFormat="1" x14ac:dyDescent="0.2">
      <c r="T134" s="36"/>
    </row>
    <row r="135" spans="20:20" s="35" customFormat="1" x14ac:dyDescent="0.2">
      <c r="T135" s="36"/>
    </row>
    <row r="136" spans="20:20" s="35" customFormat="1" x14ac:dyDescent="0.2">
      <c r="T136" s="36"/>
    </row>
    <row r="137" spans="20:20" s="35" customFormat="1" x14ac:dyDescent="0.2">
      <c r="T137" s="36"/>
    </row>
    <row r="138" spans="20:20" s="35" customFormat="1" x14ac:dyDescent="0.2">
      <c r="T138" s="36"/>
    </row>
    <row r="139" spans="20:20" s="35" customFormat="1" x14ac:dyDescent="0.2">
      <c r="T139" s="36"/>
    </row>
    <row r="140" spans="20:20" s="35" customFormat="1" x14ac:dyDescent="0.2">
      <c r="T140" s="36"/>
    </row>
    <row r="141" spans="20:20" s="35" customFormat="1" x14ac:dyDescent="0.2">
      <c r="T141" s="36"/>
    </row>
    <row r="142" spans="20:20" s="35" customFormat="1" x14ac:dyDescent="0.2">
      <c r="T142" s="36"/>
    </row>
    <row r="143" spans="20:20" s="35" customFormat="1" x14ac:dyDescent="0.2">
      <c r="T143" s="36"/>
    </row>
    <row r="144" spans="20:20" s="35" customFormat="1" x14ac:dyDescent="0.2">
      <c r="T144" s="36"/>
    </row>
    <row r="145" spans="20:20" s="35" customFormat="1" x14ac:dyDescent="0.2">
      <c r="T145" s="36"/>
    </row>
    <row r="146" spans="20:20" s="35" customFormat="1" x14ac:dyDescent="0.2">
      <c r="T146" s="36"/>
    </row>
    <row r="147" spans="20:20" s="35" customFormat="1" x14ac:dyDescent="0.2">
      <c r="T147" s="36"/>
    </row>
    <row r="148" spans="20:20" s="35" customFormat="1" x14ac:dyDescent="0.2">
      <c r="T148" s="36"/>
    </row>
    <row r="149" spans="20:20" s="35" customFormat="1" x14ac:dyDescent="0.2">
      <c r="T149" s="36"/>
    </row>
    <row r="150" spans="20:20" s="35" customFormat="1" x14ac:dyDescent="0.2">
      <c r="T150" s="36"/>
    </row>
    <row r="151" spans="20:20" s="35" customFormat="1" x14ac:dyDescent="0.2">
      <c r="T151" s="36"/>
    </row>
    <row r="152" spans="20:20" s="35" customFormat="1" x14ac:dyDescent="0.2">
      <c r="T152" s="36"/>
    </row>
    <row r="153" spans="20:20" s="35" customFormat="1" x14ac:dyDescent="0.2">
      <c r="T153" s="36"/>
    </row>
    <row r="154" spans="20:20" s="35" customFormat="1" x14ac:dyDescent="0.2">
      <c r="T154" s="36"/>
    </row>
    <row r="155" spans="20:20" s="35" customFormat="1" x14ac:dyDescent="0.2">
      <c r="T155" s="36"/>
    </row>
    <row r="156" spans="20:20" s="35" customFormat="1" x14ac:dyDescent="0.2">
      <c r="T156" s="36"/>
    </row>
    <row r="157" spans="20:20" s="35" customFormat="1" x14ac:dyDescent="0.2">
      <c r="T157" s="36"/>
    </row>
    <row r="158" spans="20:20" s="35" customFormat="1" x14ac:dyDescent="0.2">
      <c r="T158" s="36"/>
    </row>
    <row r="159" spans="20:20" s="35" customFormat="1" x14ac:dyDescent="0.2">
      <c r="T159" s="36"/>
    </row>
    <row r="160" spans="20:20" s="35" customFormat="1" x14ac:dyDescent="0.2">
      <c r="T160" s="36"/>
    </row>
    <row r="161" spans="20:20" s="35" customFormat="1" x14ac:dyDescent="0.2">
      <c r="T161" s="36"/>
    </row>
    <row r="162" spans="20:20" s="35" customFormat="1" x14ac:dyDescent="0.2">
      <c r="T162" s="36"/>
    </row>
    <row r="163" spans="20:20" s="35" customFormat="1" x14ac:dyDescent="0.2">
      <c r="T163" s="36"/>
    </row>
    <row r="164" spans="20:20" s="35" customFormat="1" x14ac:dyDescent="0.2">
      <c r="T164" s="36"/>
    </row>
    <row r="165" spans="20:20" s="35" customFormat="1" x14ac:dyDescent="0.2">
      <c r="T165" s="36"/>
    </row>
    <row r="166" spans="20:20" s="35" customFormat="1" x14ac:dyDescent="0.2">
      <c r="T166" s="36"/>
    </row>
    <row r="167" spans="20:20" s="35" customFormat="1" x14ac:dyDescent="0.2">
      <c r="T167" s="36"/>
    </row>
    <row r="168" spans="20:20" s="35" customFormat="1" x14ac:dyDescent="0.2">
      <c r="T168" s="36"/>
    </row>
    <row r="169" spans="20:20" s="35" customFormat="1" x14ac:dyDescent="0.2">
      <c r="T169" s="36"/>
    </row>
    <row r="170" spans="20:20" s="35" customFormat="1" x14ac:dyDescent="0.2">
      <c r="T170" s="36"/>
    </row>
    <row r="171" spans="20:20" s="35" customFormat="1" x14ac:dyDescent="0.2">
      <c r="T171" s="36"/>
    </row>
    <row r="172" spans="20:20" s="35" customFormat="1" x14ac:dyDescent="0.2">
      <c r="T172" s="36"/>
    </row>
    <row r="173" spans="20:20" s="35" customFormat="1" x14ac:dyDescent="0.2">
      <c r="T173" s="36"/>
    </row>
    <row r="174" spans="20:20" s="35" customFormat="1" x14ac:dyDescent="0.2">
      <c r="T174" s="36"/>
    </row>
    <row r="175" spans="20:20" s="35" customFormat="1" x14ac:dyDescent="0.2">
      <c r="T175" s="36"/>
    </row>
    <row r="176" spans="20:20" s="35" customFormat="1" x14ac:dyDescent="0.2">
      <c r="T176" s="36"/>
    </row>
    <row r="177" spans="20:20" s="35" customFormat="1" x14ac:dyDescent="0.2">
      <c r="T177" s="36"/>
    </row>
    <row r="178" spans="20:20" s="35" customFormat="1" x14ac:dyDescent="0.2">
      <c r="T178" s="36"/>
    </row>
    <row r="179" spans="20:20" s="35" customFormat="1" x14ac:dyDescent="0.2">
      <c r="T179" s="36"/>
    </row>
    <row r="180" spans="20:20" s="35" customFormat="1" x14ac:dyDescent="0.2">
      <c r="T180" s="36"/>
    </row>
    <row r="181" spans="20:20" s="35" customFormat="1" x14ac:dyDescent="0.2">
      <c r="T181" s="36"/>
    </row>
    <row r="182" spans="20:20" s="35" customFormat="1" x14ac:dyDescent="0.2">
      <c r="T182" s="36"/>
    </row>
    <row r="183" spans="20:20" s="35" customFormat="1" x14ac:dyDescent="0.2">
      <c r="T183" s="36"/>
    </row>
    <row r="184" spans="20:20" s="35" customFormat="1" x14ac:dyDescent="0.2">
      <c r="T184" s="36"/>
    </row>
    <row r="185" spans="20:20" s="35" customFormat="1" x14ac:dyDescent="0.2">
      <c r="T185" s="36"/>
    </row>
    <row r="186" spans="20:20" s="35" customFormat="1" x14ac:dyDescent="0.2">
      <c r="T186" s="36"/>
    </row>
    <row r="187" spans="20:20" s="35" customFormat="1" x14ac:dyDescent="0.2">
      <c r="T187" s="36"/>
    </row>
    <row r="188" spans="20:20" s="35" customFormat="1" x14ac:dyDescent="0.2">
      <c r="T188" s="36"/>
    </row>
    <row r="189" spans="20:20" s="35" customFormat="1" x14ac:dyDescent="0.2">
      <c r="T189" s="36"/>
    </row>
    <row r="190" spans="20:20" s="35" customFormat="1" x14ac:dyDescent="0.2">
      <c r="T190" s="36"/>
    </row>
    <row r="191" spans="20:20" s="35" customFormat="1" x14ac:dyDescent="0.2">
      <c r="T191" s="36"/>
    </row>
    <row r="192" spans="20:20" s="35" customFormat="1" x14ac:dyDescent="0.2">
      <c r="T192" s="36"/>
    </row>
    <row r="193" spans="20:20" s="35" customFormat="1" x14ac:dyDescent="0.2">
      <c r="T193" s="36"/>
    </row>
    <row r="194" spans="20:20" s="35" customFormat="1" x14ac:dyDescent="0.2">
      <c r="T194" s="36"/>
    </row>
    <row r="195" spans="20:20" s="35" customFormat="1" x14ac:dyDescent="0.2">
      <c r="T195" s="36"/>
    </row>
    <row r="196" spans="20:20" s="35" customFormat="1" x14ac:dyDescent="0.2">
      <c r="T196" s="36"/>
    </row>
    <row r="197" spans="20:20" s="35" customFormat="1" x14ac:dyDescent="0.2">
      <c r="T197" s="36"/>
    </row>
    <row r="198" spans="20:20" s="35" customFormat="1" x14ac:dyDescent="0.2">
      <c r="T198" s="36"/>
    </row>
    <row r="199" spans="20:20" s="35" customFormat="1" x14ac:dyDescent="0.2">
      <c r="T199" s="36"/>
    </row>
    <row r="200" spans="20:20" s="35" customFormat="1" x14ac:dyDescent="0.2">
      <c r="T200" s="36"/>
    </row>
    <row r="201" spans="20:20" s="35" customFormat="1" x14ac:dyDescent="0.2">
      <c r="T201" s="36"/>
    </row>
    <row r="202" spans="20:20" s="35" customFormat="1" x14ac:dyDescent="0.2">
      <c r="T202" s="36"/>
    </row>
    <row r="203" spans="20:20" s="35" customFormat="1" x14ac:dyDescent="0.2">
      <c r="T203" s="36"/>
    </row>
    <row r="204" spans="20:20" s="35" customFormat="1" x14ac:dyDescent="0.2">
      <c r="T204" s="36"/>
    </row>
    <row r="205" spans="20:20" s="35" customFormat="1" x14ac:dyDescent="0.2">
      <c r="T205" s="36"/>
    </row>
    <row r="206" spans="20:20" s="35" customFormat="1" x14ac:dyDescent="0.2">
      <c r="T206" s="36"/>
    </row>
    <row r="207" spans="20:20" s="35" customFormat="1" x14ac:dyDescent="0.2">
      <c r="T207" s="36"/>
    </row>
    <row r="208" spans="20:20" s="35" customFormat="1" x14ac:dyDescent="0.2">
      <c r="T208" s="36"/>
    </row>
    <row r="209" spans="20:20" s="35" customFormat="1" x14ac:dyDescent="0.2">
      <c r="T209" s="36"/>
    </row>
    <row r="210" spans="20:20" s="35" customFormat="1" x14ac:dyDescent="0.2">
      <c r="T210" s="36"/>
    </row>
    <row r="211" spans="20:20" s="35" customFormat="1" x14ac:dyDescent="0.2">
      <c r="T211" s="36"/>
    </row>
    <row r="212" spans="20:20" s="35" customFormat="1" x14ac:dyDescent="0.2">
      <c r="T212" s="36"/>
    </row>
    <row r="213" spans="20:20" s="35" customFormat="1" x14ac:dyDescent="0.2">
      <c r="T213" s="36"/>
    </row>
    <row r="214" spans="20:20" s="35" customFormat="1" x14ac:dyDescent="0.2">
      <c r="T214" s="36"/>
    </row>
    <row r="215" spans="20:20" s="35" customFormat="1" x14ac:dyDescent="0.2">
      <c r="T215" s="36"/>
    </row>
    <row r="216" spans="20:20" s="35" customFormat="1" x14ac:dyDescent="0.2">
      <c r="T216" s="36"/>
    </row>
    <row r="217" spans="20:20" s="35" customFormat="1" x14ac:dyDescent="0.2">
      <c r="T217" s="36"/>
    </row>
    <row r="218" spans="20:20" s="35" customFormat="1" x14ac:dyDescent="0.2">
      <c r="T218" s="36"/>
    </row>
    <row r="219" spans="20:20" s="35" customFormat="1" x14ac:dyDescent="0.2">
      <c r="T219" s="36"/>
    </row>
    <row r="220" spans="20:20" s="35" customFormat="1" x14ac:dyDescent="0.2">
      <c r="T220" s="36"/>
    </row>
    <row r="221" spans="20:20" s="35" customFormat="1" x14ac:dyDescent="0.2">
      <c r="T221" s="36"/>
    </row>
    <row r="222" spans="20:20" s="35" customFormat="1" x14ac:dyDescent="0.2">
      <c r="T222" s="36"/>
    </row>
    <row r="223" spans="20:20" s="35" customFormat="1" x14ac:dyDescent="0.2">
      <c r="T223" s="36"/>
    </row>
    <row r="224" spans="20:20" s="35" customFormat="1" x14ac:dyDescent="0.2">
      <c r="T224" s="36"/>
    </row>
    <row r="225" spans="20:20" s="35" customFormat="1" x14ac:dyDescent="0.2">
      <c r="T225" s="36"/>
    </row>
    <row r="226" spans="20:20" s="35" customFormat="1" x14ac:dyDescent="0.2">
      <c r="T226" s="36"/>
    </row>
    <row r="227" spans="20:20" s="35" customFormat="1" x14ac:dyDescent="0.2">
      <c r="T227" s="36"/>
    </row>
    <row r="228" spans="20:20" s="35" customFormat="1" x14ac:dyDescent="0.2">
      <c r="T228" s="36"/>
    </row>
    <row r="229" spans="20:20" s="35" customFormat="1" x14ac:dyDescent="0.2">
      <c r="T229" s="36"/>
    </row>
    <row r="230" spans="20:20" s="35" customFormat="1" x14ac:dyDescent="0.2">
      <c r="T230" s="36"/>
    </row>
    <row r="231" spans="20:20" s="35" customFormat="1" x14ac:dyDescent="0.2">
      <c r="T231" s="36"/>
    </row>
    <row r="232" spans="20:20" s="35" customFormat="1" x14ac:dyDescent="0.2">
      <c r="T232" s="36"/>
    </row>
    <row r="233" spans="20:20" s="35" customFormat="1" x14ac:dyDescent="0.2">
      <c r="T233" s="36"/>
    </row>
    <row r="234" spans="20:20" s="35" customFormat="1" x14ac:dyDescent="0.2">
      <c r="T234" s="36"/>
    </row>
    <row r="235" spans="20:20" s="35" customFormat="1" x14ac:dyDescent="0.2">
      <c r="T235" s="36"/>
    </row>
    <row r="236" spans="20:20" s="35" customFormat="1" x14ac:dyDescent="0.2">
      <c r="T236" s="36"/>
    </row>
    <row r="237" spans="20:20" s="35" customFormat="1" x14ac:dyDescent="0.2">
      <c r="T237" s="36"/>
    </row>
    <row r="238" spans="20:20" s="35" customFormat="1" x14ac:dyDescent="0.2">
      <c r="T238" s="36"/>
    </row>
    <row r="239" spans="20:20" s="35" customFormat="1" x14ac:dyDescent="0.2">
      <c r="T239" s="36"/>
    </row>
    <row r="240" spans="20:20" s="35" customFormat="1" x14ac:dyDescent="0.2">
      <c r="T240" s="36"/>
    </row>
    <row r="241" spans="20:20" s="35" customFormat="1" x14ac:dyDescent="0.2">
      <c r="T241" s="36"/>
    </row>
    <row r="242" spans="20:20" s="35" customFormat="1" x14ac:dyDescent="0.2">
      <c r="T242" s="36"/>
    </row>
    <row r="243" spans="20:20" s="35" customFormat="1" x14ac:dyDescent="0.2">
      <c r="T243" s="36"/>
    </row>
    <row r="244" spans="20:20" s="35" customFormat="1" x14ac:dyDescent="0.2">
      <c r="T244" s="36"/>
    </row>
    <row r="245" spans="20:20" s="35" customFormat="1" x14ac:dyDescent="0.2">
      <c r="T245" s="36"/>
    </row>
    <row r="246" spans="20:20" s="35" customFormat="1" x14ac:dyDescent="0.2">
      <c r="T246" s="36"/>
    </row>
    <row r="247" spans="20:20" s="35" customFormat="1" x14ac:dyDescent="0.2">
      <c r="T247" s="36"/>
    </row>
    <row r="248" spans="20:20" s="35" customFormat="1" x14ac:dyDescent="0.2">
      <c r="T248" s="36"/>
    </row>
    <row r="249" spans="20:20" s="35" customFormat="1" x14ac:dyDescent="0.2">
      <c r="T249" s="36"/>
    </row>
    <row r="250" spans="20:20" s="35" customFormat="1" x14ac:dyDescent="0.2">
      <c r="T250" s="36"/>
    </row>
    <row r="251" spans="20:20" s="35" customFormat="1" x14ac:dyDescent="0.2">
      <c r="T251" s="36"/>
    </row>
    <row r="252" spans="20:20" s="35" customFormat="1" x14ac:dyDescent="0.2">
      <c r="T252" s="36"/>
    </row>
    <row r="253" spans="20:20" s="35" customFormat="1" x14ac:dyDescent="0.2">
      <c r="T253" s="36"/>
    </row>
    <row r="254" spans="20:20" s="35" customFormat="1" x14ac:dyDescent="0.2">
      <c r="T254" s="36"/>
    </row>
    <row r="255" spans="20:20" s="35" customFormat="1" x14ac:dyDescent="0.2">
      <c r="T255" s="36"/>
    </row>
    <row r="256" spans="20:20" s="35" customFormat="1" x14ac:dyDescent="0.2">
      <c r="T256" s="36"/>
    </row>
    <row r="257" spans="20:20" s="35" customFormat="1" x14ac:dyDescent="0.2">
      <c r="T257" s="36"/>
    </row>
    <row r="258" spans="20:20" s="35" customFormat="1" x14ac:dyDescent="0.2">
      <c r="T258" s="36"/>
    </row>
    <row r="259" spans="20:20" s="35" customFormat="1" x14ac:dyDescent="0.2">
      <c r="T259" s="36"/>
    </row>
    <row r="260" spans="20:20" s="35" customFormat="1" x14ac:dyDescent="0.2">
      <c r="T260" s="36"/>
    </row>
    <row r="261" spans="20:20" s="35" customFormat="1" x14ac:dyDescent="0.2">
      <c r="T261" s="36"/>
    </row>
    <row r="262" spans="20:20" s="35" customFormat="1" x14ac:dyDescent="0.2">
      <c r="T262" s="36"/>
    </row>
    <row r="263" spans="20:20" s="35" customFormat="1" x14ac:dyDescent="0.2">
      <c r="T263" s="36"/>
    </row>
    <row r="264" spans="20:20" s="35" customFormat="1" x14ac:dyDescent="0.2">
      <c r="T264" s="36"/>
    </row>
    <row r="265" spans="20:20" s="35" customFormat="1" x14ac:dyDescent="0.2">
      <c r="T265" s="36"/>
    </row>
    <row r="266" spans="20:20" s="35" customFormat="1" x14ac:dyDescent="0.2">
      <c r="T266" s="36"/>
    </row>
    <row r="267" spans="20:20" s="35" customFormat="1" x14ac:dyDescent="0.2">
      <c r="T267" s="36"/>
    </row>
    <row r="268" spans="20:20" s="35" customFormat="1" x14ac:dyDescent="0.2">
      <c r="T268" s="36"/>
    </row>
    <row r="269" spans="20:20" s="35" customFormat="1" x14ac:dyDescent="0.2">
      <c r="T269" s="36"/>
    </row>
    <row r="270" spans="20:20" s="35" customFormat="1" x14ac:dyDescent="0.2">
      <c r="T270" s="36"/>
    </row>
    <row r="271" spans="20:20" s="35" customFormat="1" x14ac:dyDescent="0.2">
      <c r="T271" s="36"/>
    </row>
    <row r="272" spans="20:20" s="35" customFormat="1" x14ac:dyDescent="0.2">
      <c r="T272" s="36"/>
    </row>
    <row r="273" spans="20:20" s="35" customFormat="1" x14ac:dyDescent="0.2">
      <c r="T273" s="36"/>
    </row>
    <row r="274" spans="20:20" s="35" customFormat="1" x14ac:dyDescent="0.2">
      <c r="T274" s="36"/>
    </row>
    <row r="275" spans="20:20" s="35" customFormat="1" x14ac:dyDescent="0.2">
      <c r="T275" s="36"/>
    </row>
    <row r="276" spans="20:20" s="35" customFormat="1" x14ac:dyDescent="0.2">
      <c r="T276" s="36"/>
    </row>
    <row r="277" spans="20:20" s="35" customFormat="1" x14ac:dyDescent="0.2">
      <c r="T277" s="36"/>
    </row>
    <row r="278" spans="20:20" s="35" customFormat="1" x14ac:dyDescent="0.2">
      <c r="T278" s="36"/>
    </row>
    <row r="279" spans="20:20" s="35" customFormat="1" x14ac:dyDescent="0.2">
      <c r="T279" s="36"/>
    </row>
    <row r="280" spans="20:20" s="35" customFormat="1" x14ac:dyDescent="0.2">
      <c r="T280" s="36"/>
    </row>
    <row r="281" spans="20:20" s="35" customFormat="1" x14ac:dyDescent="0.2">
      <c r="T281" s="36"/>
    </row>
    <row r="282" spans="20:20" s="35" customFormat="1" x14ac:dyDescent="0.2">
      <c r="T282" s="36"/>
    </row>
    <row r="283" spans="20:20" s="35" customFormat="1" x14ac:dyDescent="0.2">
      <c r="T283" s="36"/>
    </row>
    <row r="284" spans="20:20" s="35" customFormat="1" x14ac:dyDescent="0.2">
      <c r="T284" s="36"/>
    </row>
    <row r="285" spans="20:20" s="35" customFormat="1" x14ac:dyDescent="0.2">
      <c r="T285" s="36"/>
    </row>
    <row r="286" spans="20:20" s="35" customFormat="1" x14ac:dyDescent="0.2">
      <c r="T286" s="36"/>
    </row>
    <row r="287" spans="20:20" s="35" customFormat="1" x14ac:dyDescent="0.2">
      <c r="T287" s="36"/>
    </row>
    <row r="288" spans="20:20" s="35" customFormat="1" x14ac:dyDescent="0.2">
      <c r="T288" s="36"/>
    </row>
    <row r="289" spans="20:20" s="35" customFormat="1" x14ac:dyDescent="0.2">
      <c r="T289" s="36"/>
    </row>
    <row r="290" spans="20:20" s="35" customFormat="1" x14ac:dyDescent="0.2">
      <c r="T290" s="36"/>
    </row>
    <row r="291" spans="20:20" s="35" customFormat="1" x14ac:dyDescent="0.2">
      <c r="T291" s="36"/>
    </row>
    <row r="292" spans="20:20" s="35" customFormat="1" x14ac:dyDescent="0.2">
      <c r="T292" s="36"/>
    </row>
    <row r="293" spans="20:20" s="35" customFormat="1" x14ac:dyDescent="0.2">
      <c r="T293" s="36"/>
    </row>
    <row r="294" spans="20:20" s="35" customFormat="1" x14ac:dyDescent="0.2">
      <c r="T294" s="36"/>
    </row>
    <row r="295" spans="20:20" s="35" customFormat="1" x14ac:dyDescent="0.2">
      <c r="T295" s="36"/>
    </row>
    <row r="296" spans="20:20" s="35" customFormat="1" x14ac:dyDescent="0.2">
      <c r="T296" s="36"/>
    </row>
    <row r="297" spans="20:20" s="35" customFormat="1" x14ac:dyDescent="0.2">
      <c r="T297" s="36"/>
    </row>
    <row r="298" spans="20:20" s="35" customFormat="1" x14ac:dyDescent="0.2">
      <c r="T298" s="36"/>
    </row>
    <row r="299" spans="20:20" s="35" customFormat="1" x14ac:dyDescent="0.2">
      <c r="T299" s="36"/>
    </row>
    <row r="300" spans="20:20" s="35" customFormat="1" x14ac:dyDescent="0.2">
      <c r="T300" s="36"/>
    </row>
    <row r="301" spans="20:20" s="35" customFormat="1" x14ac:dyDescent="0.2">
      <c r="T301" s="36"/>
    </row>
    <row r="302" spans="20:20" s="35" customFormat="1" x14ac:dyDescent="0.2">
      <c r="T302" s="36"/>
    </row>
    <row r="303" spans="20:20" s="35" customFormat="1" x14ac:dyDescent="0.2">
      <c r="T303" s="36"/>
    </row>
    <row r="304" spans="20:20" s="35" customFormat="1" x14ac:dyDescent="0.2">
      <c r="T304" s="36"/>
    </row>
    <row r="305" spans="20:20" s="35" customFormat="1" x14ac:dyDescent="0.2">
      <c r="T305" s="36"/>
    </row>
    <row r="306" spans="20:20" s="35" customFormat="1" x14ac:dyDescent="0.2">
      <c r="T306" s="36"/>
    </row>
    <row r="307" spans="20:20" s="35" customFormat="1" x14ac:dyDescent="0.2">
      <c r="T307" s="36"/>
    </row>
    <row r="308" spans="20:20" s="35" customFormat="1" x14ac:dyDescent="0.2">
      <c r="T308" s="36"/>
    </row>
    <row r="309" spans="20:20" s="35" customFormat="1" x14ac:dyDescent="0.2">
      <c r="T309" s="36"/>
    </row>
    <row r="310" spans="20:20" s="35" customFormat="1" x14ac:dyDescent="0.2">
      <c r="T310" s="36"/>
    </row>
    <row r="311" spans="20:20" s="35" customFormat="1" x14ac:dyDescent="0.2">
      <c r="T311" s="36"/>
    </row>
    <row r="312" spans="20:20" s="35" customFormat="1" x14ac:dyDescent="0.2">
      <c r="T312" s="36"/>
    </row>
    <row r="313" spans="20:20" s="35" customFormat="1" x14ac:dyDescent="0.2">
      <c r="T313" s="36"/>
    </row>
    <row r="314" spans="20:20" s="35" customFormat="1" x14ac:dyDescent="0.2">
      <c r="T314" s="36"/>
    </row>
    <row r="315" spans="20:20" s="35" customFormat="1" x14ac:dyDescent="0.2">
      <c r="T315" s="36"/>
    </row>
    <row r="316" spans="20:20" s="35" customFormat="1" x14ac:dyDescent="0.2">
      <c r="T316" s="36"/>
    </row>
    <row r="317" spans="20:20" s="35" customFormat="1" x14ac:dyDescent="0.2">
      <c r="T317" s="36"/>
    </row>
    <row r="318" spans="20:20" s="35" customFormat="1" x14ac:dyDescent="0.2">
      <c r="T318" s="36"/>
    </row>
    <row r="319" spans="20:20" s="35" customFormat="1" x14ac:dyDescent="0.2">
      <c r="T319" s="36"/>
    </row>
    <row r="320" spans="20:20" s="35" customFormat="1" x14ac:dyDescent="0.2">
      <c r="T320" s="36"/>
    </row>
    <row r="321" spans="20:20" s="35" customFormat="1" x14ac:dyDescent="0.2">
      <c r="T321" s="36"/>
    </row>
    <row r="322" spans="20:20" s="35" customFormat="1" x14ac:dyDescent="0.2">
      <c r="T322" s="36"/>
    </row>
    <row r="323" spans="20:20" s="35" customFormat="1" x14ac:dyDescent="0.2">
      <c r="T323" s="36"/>
    </row>
    <row r="324" spans="20:20" s="35" customFormat="1" x14ac:dyDescent="0.2">
      <c r="T324" s="36"/>
    </row>
    <row r="325" spans="20:20" s="35" customFormat="1" x14ac:dyDescent="0.2">
      <c r="T325" s="36"/>
    </row>
    <row r="326" spans="20:20" s="35" customFormat="1" x14ac:dyDescent="0.2">
      <c r="T326" s="36"/>
    </row>
    <row r="327" spans="20:20" s="35" customFormat="1" x14ac:dyDescent="0.2">
      <c r="T327" s="36"/>
    </row>
    <row r="328" spans="20:20" s="35" customFormat="1" x14ac:dyDescent="0.2">
      <c r="T328" s="36"/>
    </row>
    <row r="329" spans="20:20" s="35" customFormat="1" x14ac:dyDescent="0.2">
      <c r="T329" s="36"/>
    </row>
    <row r="330" spans="20:20" s="35" customFormat="1" x14ac:dyDescent="0.2">
      <c r="T330" s="36"/>
    </row>
    <row r="331" spans="20:20" s="35" customFormat="1" x14ac:dyDescent="0.2">
      <c r="T331" s="36"/>
    </row>
    <row r="332" spans="20:20" s="35" customFormat="1" x14ac:dyDescent="0.2">
      <c r="T332" s="36"/>
    </row>
    <row r="333" spans="20:20" s="35" customFormat="1" x14ac:dyDescent="0.2">
      <c r="T333" s="36"/>
    </row>
    <row r="334" spans="20:20" s="35" customFormat="1" x14ac:dyDescent="0.2">
      <c r="T334" s="36"/>
    </row>
    <row r="335" spans="20:20" s="35" customFormat="1" x14ac:dyDescent="0.2">
      <c r="T335" s="36"/>
    </row>
    <row r="336" spans="20:20" s="35" customFormat="1" x14ac:dyDescent="0.2">
      <c r="T336" s="36"/>
    </row>
    <row r="337" spans="20:20" s="35" customFormat="1" x14ac:dyDescent="0.2">
      <c r="T337" s="36"/>
    </row>
    <row r="338" spans="20:20" s="35" customFormat="1" x14ac:dyDescent="0.2">
      <c r="T338" s="36"/>
    </row>
    <row r="339" spans="20:20" s="35" customFormat="1" x14ac:dyDescent="0.2">
      <c r="T339" s="36"/>
    </row>
    <row r="340" spans="20:20" s="35" customFormat="1" x14ac:dyDescent="0.2">
      <c r="T340" s="36"/>
    </row>
    <row r="341" spans="20:20" s="35" customFormat="1" x14ac:dyDescent="0.2">
      <c r="T341" s="36"/>
    </row>
    <row r="342" spans="20:20" s="35" customFormat="1" x14ac:dyDescent="0.2">
      <c r="T342" s="36"/>
    </row>
    <row r="343" spans="20:20" s="35" customFormat="1" x14ac:dyDescent="0.2">
      <c r="T343" s="36"/>
    </row>
    <row r="344" spans="20:20" s="35" customFormat="1" x14ac:dyDescent="0.2">
      <c r="T344" s="36"/>
    </row>
    <row r="345" spans="20:20" s="35" customFormat="1" x14ac:dyDescent="0.2">
      <c r="T345" s="36"/>
    </row>
    <row r="346" spans="20:20" s="35" customFormat="1" x14ac:dyDescent="0.2">
      <c r="T346" s="36"/>
    </row>
    <row r="347" spans="20:20" s="35" customFormat="1" x14ac:dyDescent="0.2">
      <c r="T347" s="36"/>
    </row>
    <row r="348" spans="20:20" s="35" customFormat="1" x14ac:dyDescent="0.2">
      <c r="T348" s="36"/>
    </row>
    <row r="349" spans="20:20" s="35" customFormat="1" x14ac:dyDescent="0.2">
      <c r="T349" s="36"/>
    </row>
    <row r="350" spans="20:20" s="35" customFormat="1" x14ac:dyDescent="0.2">
      <c r="T350" s="36"/>
    </row>
    <row r="351" spans="20:20" s="35" customFormat="1" x14ac:dyDescent="0.2">
      <c r="T351" s="36"/>
    </row>
    <row r="352" spans="20:20" s="35" customFormat="1" x14ac:dyDescent="0.2">
      <c r="T352" s="36"/>
    </row>
    <row r="353" spans="20:20" s="35" customFormat="1" x14ac:dyDescent="0.2">
      <c r="T353" s="36"/>
    </row>
    <row r="354" spans="20:20" s="35" customFormat="1" x14ac:dyDescent="0.2">
      <c r="T354" s="36"/>
    </row>
    <row r="355" spans="20:20" s="35" customFormat="1" x14ac:dyDescent="0.2">
      <c r="T355" s="36"/>
    </row>
    <row r="356" spans="20:20" s="35" customFormat="1" x14ac:dyDescent="0.2">
      <c r="T356" s="36"/>
    </row>
    <row r="357" spans="20:20" s="35" customFormat="1" x14ac:dyDescent="0.2">
      <c r="T357" s="36"/>
    </row>
    <row r="358" spans="20:20" s="35" customFormat="1" x14ac:dyDescent="0.2">
      <c r="T358" s="36"/>
    </row>
    <row r="359" spans="20:20" s="35" customFormat="1" x14ac:dyDescent="0.2">
      <c r="T359" s="36"/>
    </row>
    <row r="360" spans="20:20" s="35" customFormat="1" x14ac:dyDescent="0.2">
      <c r="T360" s="36"/>
    </row>
    <row r="361" spans="20:20" s="35" customFormat="1" x14ac:dyDescent="0.2">
      <c r="T361" s="36"/>
    </row>
    <row r="362" spans="20:20" s="35" customFormat="1" x14ac:dyDescent="0.2">
      <c r="T362" s="36"/>
    </row>
    <row r="363" spans="20:20" s="35" customFormat="1" x14ac:dyDescent="0.2">
      <c r="T363" s="36"/>
    </row>
    <row r="364" spans="20:20" s="35" customFormat="1" x14ac:dyDescent="0.2">
      <c r="T364" s="36"/>
    </row>
    <row r="365" spans="20:20" s="35" customFormat="1" x14ac:dyDescent="0.2">
      <c r="T365" s="36"/>
    </row>
    <row r="366" spans="20:20" s="35" customFormat="1" x14ac:dyDescent="0.2">
      <c r="T366" s="36"/>
    </row>
    <row r="367" spans="20:20" s="35" customFormat="1" x14ac:dyDescent="0.2">
      <c r="T367" s="36"/>
    </row>
    <row r="368" spans="20:20" s="35" customFormat="1" x14ac:dyDescent="0.2">
      <c r="T368" s="36"/>
    </row>
    <row r="369" spans="20:20" s="35" customFormat="1" x14ac:dyDescent="0.2">
      <c r="T369" s="36"/>
    </row>
    <row r="370" spans="20:20" s="35" customFormat="1" x14ac:dyDescent="0.2">
      <c r="T370" s="36"/>
    </row>
    <row r="371" spans="20:20" s="35" customFormat="1" x14ac:dyDescent="0.2">
      <c r="T371" s="36"/>
    </row>
    <row r="372" spans="20:20" s="35" customFormat="1" x14ac:dyDescent="0.2">
      <c r="T372" s="36"/>
    </row>
    <row r="373" spans="20:20" s="35" customFormat="1" x14ac:dyDescent="0.2">
      <c r="T373" s="36"/>
    </row>
    <row r="374" spans="20:20" s="35" customFormat="1" x14ac:dyDescent="0.2">
      <c r="T374" s="36"/>
    </row>
    <row r="375" spans="20:20" s="35" customFormat="1" x14ac:dyDescent="0.2">
      <c r="T375" s="36"/>
    </row>
    <row r="376" spans="20:20" s="35" customFormat="1" x14ac:dyDescent="0.2">
      <c r="T376" s="36"/>
    </row>
    <row r="377" spans="20:20" s="35" customFormat="1" x14ac:dyDescent="0.2">
      <c r="T377" s="36"/>
    </row>
    <row r="378" spans="20:20" s="35" customFormat="1" x14ac:dyDescent="0.2">
      <c r="T378" s="36"/>
    </row>
    <row r="379" spans="20:20" s="35" customFormat="1" x14ac:dyDescent="0.2">
      <c r="T379" s="36"/>
    </row>
    <row r="380" spans="20:20" s="35" customFormat="1" x14ac:dyDescent="0.2">
      <c r="T380" s="36"/>
    </row>
    <row r="381" spans="20:20" s="35" customFormat="1" x14ac:dyDescent="0.2">
      <c r="T381" s="36"/>
    </row>
    <row r="382" spans="20:20" s="35" customFormat="1" x14ac:dyDescent="0.2">
      <c r="T382" s="36"/>
    </row>
    <row r="383" spans="20:20" s="35" customFormat="1" x14ac:dyDescent="0.2">
      <c r="T383" s="36"/>
    </row>
    <row r="384" spans="20:20" s="35" customFormat="1" x14ac:dyDescent="0.2">
      <c r="T384" s="36"/>
    </row>
    <row r="385" spans="20:20" s="35" customFormat="1" x14ac:dyDescent="0.2">
      <c r="T385" s="36"/>
    </row>
    <row r="386" spans="20:20" s="35" customFormat="1" x14ac:dyDescent="0.2">
      <c r="T386" s="36"/>
    </row>
    <row r="387" spans="20:20" s="35" customFormat="1" x14ac:dyDescent="0.2">
      <c r="T387" s="36"/>
    </row>
    <row r="388" spans="20:20" s="35" customFormat="1" x14ac:dyDescent="0.2">
      <c r="T388" s="36"/>
    </row>
    <row r="389" spans="20:20" s="35" customFormat="1" x14ac:dyDescent="0.2">
      <c r="T389" s="36"/>
    </row>
    <row r="390" spans="20:20" s="35" customFormat="1" x14ac:dyDescent="0.2">
      <c r="T390" s="36"/>
    </row>
    <row r="391" spans="20:20" s="35" customFormat="1" x14ac:dyDescent="0.2">
      <c r="T391" s="36"/>
    </row>
    <row r="392" spans="20:20" s="35" customFormat="1" x14ac:dyDescent="0.2">
      <c r="T392" s="36"/>
    </row>
    <row r="393" spans="20:20" s="35" customFormat="1" x14ac:dyDescent="0.2">
      <c r="T393" s="36"/>
    </row>
    <row r="394" spans="20:20" s="35" customFormat="1" x14ac:dyDescent="0.2">
      <c r="T394" s="36"/>
    </row>
    <row r="395" spans="20:20" s="35" customFormat="1" x14ac:dyDescent="0.2">
      <c r="T395" s="36"/>
    </row>
    <row r="396" spans="20:20" s="35" customFormat="1" x14ac:dyDescent="0.2">
      <c r="T396" s="36"/>
    </row>
    <row r="397" spans="20:20" s="35" customFormat="1" x14ac:dyDescent="0.2">
      <c r="T397" s="36"/>
    </row>
    <row r="398" spans="20:20" s="35" customFormat="1" x14ac:dyDescent="0.2">
      <c r="T398" s="36"/>
    </row>
    <row r="399" spans="20:20" s="35" customFormat="1" x14ac:dyDescent="0.2">
      <c r="T399" s="36"/>
    </row>
    <row r="400" spans="20:20" s="35" customFormat="1" x14ac:dyDescent="0.2">
      <c r="T400" s="36"/>
    </row>
    <row r="401" spans="20:20" s="35" customFormat="1" x14ac:dyDescent="0.2">
      <c r="T401" s="36"/>
    </row>
    <row r="402" spans="20:20" s="35" customFormat="1" x14ac:dyDescent="0.2">
      <c r="T402" s="36"/>
    </row>
    <row r="403" spans="20:20" s="35" customFormat="1" x14ac:dyDescent="0.2">
      <c r="T403" s="36"/>
    </row>
    <row r="404" spans="20:20" s="35" customFormat="1" x14ac:dyDescent="0.2">
      <c r="T404" s="36"/>
    </row>
    <row r="405" spans="20:20" s="35" customFormat="1" x14ac:dyDescent="0.2">
      <c r="T405" s="36"/>
    </row>
    <row r="406" spans="20:20" s="35" customFormat="1" x14ac:dyDescent="0.2">
      <c r="T406" s="36"/>
    </row>
    <row r="407" spans="20:20" s="35" customFormat="1" x14ac:dyDescent="0.2">
      <c r="T407" s="36"/>
    </row>
    <row r="408" spans="20:20" s="35" customFormat="1" x14ac:dyDescent="0.2">
      <c r="T408" s="36"/>
    </row>
    <row r="409" spans="20:20" s="35" customFormat="1" x14ac:dyDescent="0.2">
      <c r="T409" s="36"/>
    </row>
    <row r="410" spans="20:20" s="35" customFormat="1" x14ac:dyDescent="0.2">
      <c r="T410" s="36"/>
    </row>
    <row r="411" spans="20:20" s="35" customFormat="1" x14ac:dyDescent="0.2">
      <c r="T411" s="36"/>
    </row>
    <row r="412" spans="20:20" s="35" customFormat="1" x14ac:dyDescent="0.2">
      <c r="T412" s="36"/>
    </row>
    <row r="413" spans="20:20" s="35" customFormat="1" x14ac:dyDescent="0.2">
      <c r="T413" s="36"/>
    </row>
    <row r="414" spans="20:20" s="35" customFormat="1" x14ac:dyDescent="0.2">
      <c r="T414" s="36"/>
    </row>
    <row r="415" spans="20:20" s="35" customFormat="1" x14ac:dyDescent="0.2">
      <c r="T415" s="36"/>
    </row>
    <row r="416" spans="20:20" s="35" customFormat="1" x14ac:dyDescent="0.2">
      <c r="T416" s="36"/>
    </row>
    <row r="417" spans="20:20" s="35" customFormat="1" x14ac:dyDescent="0.2">
      <c r="T417" s="36"/>
    </row>
    <row r="418" spans="20:20" s="35" customFormat="1" x14ac:dyDescent="0.2">
      <c r="T418" s="36"/>
    </row>
    <row r="419" spans="20:20" s="35" customFormat="1" x14ac:dyDescent="0.2">
      <c r="T419" s="36"/>
    </row>
    <row r="420" spans="20:20" s="35" customFormat="1" x14ac:dyDescent="0.2">
      <c r="T420" s="36"/>
    </row>
    <row r="421" spans="20:20" s="35" customFormat="1" x14ac:dyDescent="0.2">
      <c r="T421" s="36"/>
    </row>
    <row r="422" spans="20:20" s="35" customFormat="1" x14ac:dyDescent="0.2">
      <c r="T422" s="36"/>
    </row>
    <row r="423" spans="20:20" s="35" customFormat="1" x14ac:dyDescent="0.2">
      <c r="T423" s="36"/>
    </row>
    <row r="424" spans="20:20" s="35" customFormat="1" x14ac:dyDescent="0.2">
      <c r="T424" s="36"/>
    </row>
    <row r="425" spans="20:20" s="35" customFormat="1" x14ac:dyDescent="0.2">
      <c r="T425" s="36"/>
    </row>
    <row r="426" spans="20:20" s="35" customFormat="1" x14ac:dyDescent="0.2">
      <c r="T426" s="36"/>
    </row>
    <row r="427" spans="20:20" s="35" customFormat="1" x14ac:dyDescent="0.2">
      <c r="T427" s="36"/>
    </row>
    <row r="428" spans="20:20" s="35" customFormat="1" x14ac:dyDescent="0.2">
      <c r="T428" s="36"/>
    </row>
    <row r="429" spans="20:20" s="35" customFormat="1" x14ac:dyDescent="0.2">
      <c r="T429" s="36"/>
    </row>
    <row r="430" spans="20:20" s="35" customFormat="1" x14ac:dyDescent="0.2">
      <c r="T430" s="36"/>
    </row>
    <row r="431" spans="20:20" s="35" customFormat="1" x14ac:dyDescent="0.2">
      <c r="T431" s="36"/>
    </row>
    <row r="432" spans="20:20" s="35" customFormat="1" x14ac:dyDescent="0.2">
      <c r="T432" s="36"/>
    </row>
    <row r="433" spans="20:20" s="35" customFormat="1" x14ac:dyDescent="0.2">
      <c r="T433" s="36"/>
    </row>
    <row r="434" spans="20:20" s="35" customFormat="1" x14ac:dyDescent="0.2">
      <c r="T434" s="36"/>
    </row>
    <row r="435" spans="20:20" s="35" customFormat="1" x14ac:dyDescent="0.2">
      <c r="T435" s="36"/>
    </row>
    <row r="436" spans="20:20" s="35" customFormat="1" x14ac:dyDescent="0.2">
      <c r="T436" s="36"/>
    </row>
    <row r="437" spans="20:20" s="35" customFormat="1" x14ac:dyDescent="0.2">
      <c r="T437" s="36"/>
    </row>
    <row r="438" spans="20:20" s="35" customFormat="1" x14ac:dyDescent="0.2">
      <c r="T438" s="36"/>
    </row>
    <row r="439" spans="20:20" s="35" customFormat="1" x14ac:dyDescent="0.2">
      <c r="T439" s="36"/>
    </row>
    <row r="440" spans="20:20" s="35" customFormat="1" x14ac:dyDescent="0.2">
      <c r="T440" s="36"/>
    </row>
    <row r="441" spans="20:20" s="35" customFormat="1" x14ac:dyDescent="0.2">
      <c r="T441" s="36"/>
    </row>
    <row r="442" spans="20:20" s="35" customFormat="1" x14ac:dyDescent="0.2">
      <c r="T442" s="36"/>
    </row>
    <row r="443" spans="20:20" s="35" customFormat="1" x14ac:dyDescent="0.2">
      <c r="T443" s="36"/>
    </row>
    <row r="444" spans="20:20" s="35" customFormat="1" x14ac:dyDescent="0.2">
      <c r="T444" s="36"/>
    </row>
    <row r="445" spans="20:20" s="35" customFormat="1" x14ac:dyDescent="0.2">
      <c r="T445" s="36"/>
    </row>
    <row r="446" spans="20:20" s="35" customFormat="1" x14ac:dyDescent="0.2">
      <c r="T446" s="36"/>
    </row>
    <row r="447" spans="20:20" s="35" customFormat="1" x14ac:dyDescent="0.2">
      <c r="T447" s="36"/>
    </row>
    <row r="448" spans="20:20" s="35" customFormat="1" x14ac:dyDescent="0.2">
      <c r="T448" s="36"/>
    </row>
    <row r="449" spans="6:20" s="35" customFormat="1" x14ac:dyDescent="0.2">
      <c r="T449" s="36"/>
    </row>
    <row r="450" spans="6:20" s="35" customFormat="1" x14ac:dyDescent="0.2">
      <c r="T450" s="36"/>
    </row>
    <row r="451" spans="6:20" s="35" customFormat="1" x14ac:dyDescent="0.2">
      <c r="T451" s="36"/>
    </row>
    <row r="452" spans="6:20" s="35" customFormat="1" x14ac:dyDescent="0.2">
      <c r="T452" s="36"/>
    </row>
    <row r="453" spans="6:20" s="35" customFormat="1" x14ac:dyDescent="0.2">
      <c r="T453" s="36"/>
    </row>
    <row r="454" spans="6:20" s="35" customFormat="1" x14ac:dyDescent="0.2">
      <c r="T454" s="36"/>
    </row>
    <row r="455" spans="6:20" s="35" customFormat="1" x14ac:dyDescent="0.2">
      <c r="F455"/>
      <c r="G455"/>
      <c r="H455"/>
      <c r="T455" s="36"/>
    </row>
    <row r="456" spans="6:20" s="35" customFormat="1" x14ac:dyDescent="0.2">
      <c r="F456"/>
      <c r="G456"/>
      <c r="H456"/>
      <c r="T456" s="36"/>
    </row>
    <row r="457" spans="6:20" s="35" customFormat="1" x14ac:dyDescent="0.2">
      <c r="F457"/>
      <c r="G457"/>
      <c r="H457"/>
      <c r="T457" s="36"/>
    </row>
    <row r="458" spans="6:20" s="35" customFormat="1" x14ac:dyDescent="0.2">
      <c r="F458"/>
      <c r="G458"/>
      <c r="H458"/>
      <c r="T458" s="36"/>
    </row>
  </sheetData>
  <mergeCells count="9">
    <mergeCell ref="B34:H34"/>
    <mergeCell ref="J7:K7"/>
    <mergeCell ref="B20:C20"/>
    <mergeCell ref="B21:C21"/>
    <mergeCell ref="C23:D23"/>
    <mergeCell ref="F23:G23"/>
    <mergeCell ref="C24:D24"/>
    <mergeCell ref="F24:G24"/>
    <mergeCell ref="J29:O32"/>
  </mergeCells>
  <pageMargins left="0.32" right="0.31496062992125984" top="0.89" bottom="0.31496062992125984" header="0.31496062992125984" footer="0.15748031496062992"/>
  <pageSetup paperSize="9" scale="94" orientation="landscape" r:id="rId1"/>
  <headerFooter alignWithMargins="0">
    <oddFooter>&amp;CSeite &amp;P von &amp;N</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94"/>
  <sheetViews>
    <sheetView zoomScaleNormal="100" zoomScaleSheetLayoutView="100" workbookViewId="0">
      <selection activeCell="C19" sqref="C19"/>
    </sheetView>
  </sheetViews>
  <sheetFormatPr baseColWidth="10" defaultRowHeight="12.75" x14ac:dyDescent="0.2"/>
  <cols>
    <col min="1" max="1" width="6.28515625" customWidth="1"/>
    <col min="2" max="2" width="20.140625" customWidth="1"/>
    <col min="3" max="3" width="21" customWidth="1"/>
    <col min="4" max="5" width="20.140625" customWidth="1"/>
    <col min="6" max="6" width="21.28515625" customWidth="1"/>
    <col min="7" max="8" width="21.85546875" customWidth="1"/>
    <col min="9" max="9" width="9.85546875" style="35" customWidth="1"/>
    <col min="10" max="10" width="13.42578125" customWidth="1"/>
    <col min="11" max="11" width="14.85546875" customWidth="1"/>
    <col min="12" max="12" width="18.140625" customWidth="1"/>
    <col min="13" max="13" width="10.28515625" customWidth="1"/>
    <col min="14" max="14" width="13.85546875" customWidth="1"/>
    <col min="15" max="15" width="15" customWidth="1"/>
    <col min="16" max="16" width="15.42578125" customWidth="1"/>
    <col min="17" max="18" width="16.85546875" customWidth="1"/>
    <col min="19" max="19" width="4" style="35" customWidth="1"/>
    <col min="20" max="20" width="11.42578125" style="36"/>
    <col min="21" max="50" width="11.42578125" style="35"/>
  </cols>
  <sheetData>
    <row r="1" spans="1:50" ht="15.75" x14ac:dyDescent="0.25">
      <c r="A1" s="1" t="s">
        <v>26</v>
      </c>
      <c r="B1" s="2"/>
      <c r="C1" s="3" t="s">
        <v>106</v>
      </c>
      <c r="D1" s="84" t="s">
        <v>150</v>
      </c>
      <c r="E1" s="5" t="s">
        <v>0</v>
      </c>
      <c r="F1" s="30" t="s">
        <v>143</v>
      </c>
      <c r="G1" s="3" t="s">
        <v>1</v>
      </c>
      <c r="H1" s="29" t="s">
        <v>144</v>
      </c>
      <c r="I1" s="92"/>
      <c r="J1" s="47" t="s">
        <v>96</v>
      </c>
      <c r="K1" s="48"/>
      <c r="L1" s="48"/>
      <c r="M1" s="48"/>
      <c r="N1" s="48"/>
      <c r="O1" s="48"/>
      <c r="P1" s="48"/>
      <c r="Q1" s="48"/>
      <c r="R1" s="48"/>
      <c r="S1" s="48"/>
      <c r="T1" s="49"/>
      <c r="U1" s="48"/>
    </row>
    <row r="2" spans="1:50" ht="15.75" x14ac:dyDescent="0.25">
      <c r="A2" s="1" t="s">
        <v>27</v>
      </c>
      <c r="B2" s="2"/>
      <c r="I2" s="93"/>
      <c r="J2" s="47" t="s">
        <v>54</v>
      </c>
      <c r="K2" s="48"/>
      <c r="L2" s="48"/>
      <c r="M2" s="48"/>
      <c r="N2" s="48"/>
      <c r="O2" s="48"/>
      <c r="P2" s="48"/>
      <c r="Q2" s="48"/>
      <c r="R2" s="48"/>
      <c r="S2" s="48"/>
      <c r="T2" s="49"/>
      <c r="U2" s="48"/>
    </row>
    <row r="3" spans="1:50" ht="18" customHeight="1" x14ac:dyDescent="0.25">
      <c r="A3" s="1"/>
      <c r="B3" s="2"/>
      <c r="I3" s="93"/>
      <c r="J3" s="51" t="s">
        <v>66</v>
      </c>
    </row>
    <row r="4" spans="1:50" s="17" customFormat="1" x14ac:dyDescent="0.2">
      <c r="I4" s="97"/>
      <c r="T4" s="78"/>
    </row>
    <row r="5" spans="1:50" s="35" customFormat="1" ht="15" x14ac:dyDescent="0.25">
      <c r="A5"/>
      <c r="B5" s="21" t="s">
        <v>2</v>
      </c>
      <c r="C5" s="10" t="s">
        <v>55</v>
      </c>
      <c r="D5"/>
      <c r="E5"/>
      <c r="F5"/>
      <c r="G5"/>
      <c r="H5"/>
      <c r="I5" s="93"/>
      <c r="J5" s="50" t="s">
        <v>69</v>
      </c>
      <c r="K5" s="6"/>
      <c r="L5"/>
      <c r="M5" s="6" t="s">
        <v>107</v>
      </c>
      <c r="N5"/>
      <c r="O5"/>
      <c r="P5"/>
      <c r="Q5"/>
      <c r="R5"/>
      <c r="T5" s="36"/>
    </row>
    <row r="6" spans="1:50" s="35" customFormat="1" ht="9" customHeight="1" x14ac:dyDescent="0.25">
      <c r="A6"/>
      <c r="B6" s="41"/>
      <c r="C6" s="10"/>
      <c r="D6"/>
      <c r="E6"/>
      <c r="F6"/>
      <c r="G6"/>
      <c r="H6"/>
      <c r="I6" s="93"/>
      <c r="J6"/>
      <c r="K6"/>
      <c r="L6"/>
      <c r="M6"/>
      <c r="N6"/>
      <c r="O6"/>
      <c r="P6"/>
      <c r="Q6"/>
      <c r="R6"/>
      <c r="T6" s="36"/>
    </row>
    <row r="7" spans="1:50" s="35" customFormat="1" ht="15" x14ac:dyDescent="0.25">
      <c r="A7" s="4" t="s">
        <v>137</v>
      </c>
      <c r="B7" s="7"/>
      <c r="C7" s="8"/>
      <c r="D7" s="8"/>
      <c r="E7" s="9"/>
      <c r="F7" s="6"/>
      <c r="G7" s="6"/>
      <c r="H7" s="6"/>
      <c r="I7" s="93"/>
      <c r="J7" s="118" t="s">
        <v>101</v>
      </c>
      <c r="K7" s="118"/>
      <c r="L7" s="50" t="s">
        <v>73</v>
      </c>
      <c r="M7" s="50" t="s">
        <v>68</v>
      </c>
      <c r="N7" s="50" t="s">
        <v>68</v>
      </c>
      <c r="O7" s="50" t="s">
        <v>68</v>
      </c>
      <c r="P7" s="6" t="s">
        <v>68</v>
      </c>
      <c r="Q7" s="6"/>
      <c r="R7" s="6"/>
      <c r="T7" s="36"/>
      <c r="U7" s="37"/>
      <c r="V7" s="37"/>
      <c r="W7" s="37"/>
      <c r="X7" s="37"/>
      <c r="Y7" s="37"/>
      <c r="Z7" s="37"/>
      <c r="AA7" s="37"/>
      <c r="AB7" s="37"/>
      <c r="AC7" s="37"/>
      <c r="AD7" s="37"/>
      <c r="AE7" s="37"/>
      <c r="AF7" s="37"/>
      <c r="AG7" s="37"/>
      <c r="AH7" s="37"/>
      <c r="AI7" s="37"/>
      <c r="AJ7" s="37"/>
    </row>
    <row r="8" spans="1:50" s="35" customFormat="1" x14ac:dyDescent="0.2">
      <c r="A8" s="6"/>
      <c r="B8"/>
      <c r="C8" s="100" t="s">
        <v>3</v>
      </c>
      <c r="D8" s="100" t="s">
        <v>4</v>
      </c>
      <c r="E8" s="100" t="s">
        <v>5</v>
      </c>
      <c r="F8" s="100" t="s">
        <v>6</v>
      </c>
      <c r="G8" s="100" t="s">
        <v>25</v>
      </c>
      <c r="H8" s="91" t="s">
        <v>65</v>
      </c>
      <c r="I8" s="94" t="s">
        <v>130</v>
      </c>
      <c r="J8" s="61" t="s">
        <v>127</v>
      </c>
      <c r="K8" s="71" t="s">
        <v>126</v>
      </c>
      <c r="L8" s="100" t="s">
        <v>71</v>
      </c>
      <c r="M8" s="61" t="s">
        <v>121</v>
      </c>
      <c r="N8" s="61" t="s">
        <v>124</v>
      </c>
      <c r="O8" s="61" t="s">
        <v>125</v>
      </c>
      <c r="P8" s="61" t="s">
        <v>97</v>
      </c>
      <c r="Q8" s="61" t="s">
        <v>98</v>
      </c>
      <c r="R8"/>
      <c r="S8" s="37"/>
      <c r="T8" s="40"/>
      <c r="U8" s="37"/>
      <c r="V8" s="37"/>
      <c r="W8" s="37"/>
      <c r="X8" s="37"/>
      <c r="Y8" s="37"/>
      <c r="Z8" s="37"/>
      <c r="AA8" s="37"/>
      <c r="AB8" s="37"/>
      <c r="AC8" s="37"/>
      <c r="AD8" s="37"/>
      <c r="AE8" s="37"/>
      <c r="AF8" s="37"/>
      <c r="AG8" s="37"/>
      <c r="AH8" s="37"/>
      <c r="AI8" s="37"/>
      <c r="AJ8" s="37"/>
    </row>
    <row r="9" spans="1:50" s="35" customFormat="1" x14ac:dyDescent="0.2">
      <c r="A9"/>
      <c r="B9"/>
      <c r="C9" s="102" t="s">
        <v>132</v>
      </c>
      <c r="D9" s="102"/>
      <c r="E9" s="102"/>
      <c r="F9" s="102"/>
      <c r="G9" s="102"/>
      <c r="H9"/>
      <c r="I9" s="95"/>
      <c r="J9" s="62" t="s">
        <v>65</v>
      </c>
      <c r="K9" s="62"/>
      <c r="L9" s="62"/>
      <c r="M9" s="54" t="str">
        <f>IF(AND(J9="",K9=""),"x","")</f>
        <v/>
      </c>
      <c r="N9" s="54" t="str">
        <f t="shared" ref="N9:N15" si="0">IF(AND(L9="x",M9="",J9="x"),"x","")</f>
        <v/>
      </c>
      <c r="O9" s="54" t="str">
        <f t="shared" ref="O9:O15" si="1">IF(AND(L9="x",M9="",K9="x"),"x","")</f>
        <v/>
      </c>
      <c r="P9" s="54">
        <f t="shared" ref="P9:P15" si="2">IF(AND(J9="x",L9="x"),F9,)</f>
        <v>0</v>
      </c>
      <c r="Q9" s="54">
        <f t="shared" ref="Q9:Q15" si="3">IF(AND(K9="x",L9="x"),F9,)</f>
        <v>0</v>
      </c>
      <c r="R9"/>
      <c r="S9" s="37"/>
      <c r="T9" s="52"/>
      <c r="U9" s="37"/>
      <c r="V9" s="37"/>
      <c r="W9" s="37"/>
      <c r="X9" s="37"/>
      <c r="Y9" s="37"/>
      <c r="Z9" s="37"/>
      <c r="AA9" s="37"/>
      <c r="AB9" s="37"/>
      <c r="AC9" s="37"/>
      <c r="AD9" s="37"/>
      <c r="AE9" s="37"/>
      <c r="AF9" s="37"/>
      <c r="AG9" s="37"/>
      <c r="AH9" s="37"/>
      <c r="AI9" s="37"/>
      <c r="AJ9" s="37"/>
    </row>
    <row r="10" spans="1:50" s="35" customFormat="1" x14ac:dyDescent="0.2">
      <c r="A10"/>
      <c r="B10"/>
      <c r="C10" s="102" t="s">
        <v>133</v>
      </c>
      <c r="D10" s="102" t="s">
        <v>11</v>
      </c>
      <c r="E10" s="102" t="s">
        <v>12</v>
      </c>
      <c r="F10" s="102">
        <v>52</v>
      </c>
      <c r="G10" s="102">
        <v>100</v>
      </c>
      <c r="H10"/>
      <c r="I10" s="95"/>
      <c r="J10" s="63" t="s">
        <v>65</v>
      </c>
      <c r="K10" s="62"/>
      <c r="L10" s="62" t="s">
        <v>65</v>
      </c>
      <c r="M10" s="54" t="str">
        <f t="shared" ref="M10:M15" si="4">IF(AND(J10="",K10=""),"x","")</f>
        <v/>
      </c>
      <c r="N10" s="54" t="str">
        <f t="shared" si="0"/>
        <v>x</v>
      </c>
      <c r="O10" s="54" t="str">
        <f t="shared" si="1"/>
        <v/>
      </c>
      <c r="P10" s="54">
        <f t="shared" si="2"/>
        <v>52</v>
      </c>
      <c r="Q10" s="54">
        <f t="shared" si="3"/>
        <v>0</v>
      </c>
      <c r="R10"/>
      <c r="S10" s="37"/>
      <c r="T10" s="52"/>
      <c r="U10" s="37"/>
      <c r="V10" s="37"/>
      <c r="W10" s="37"/>
      <c r="X10" s="37"/>
      <c r="Y10" s="37"/>
      <c r="Z10" s="37"/>
      <c r="AA10" s="37"/>
      <c r="AB10" s="37"/>
      <c r="AC10" s="37"/>
      <c r="AD10" s="37"/>
      <c r="AE10" s="37"/>
      <c r="AF10" s="37"/>
      <c r="AG10" s="37"/>
      <c r="AH10" s="37"/>
      <c r="AI10" s="37"/>
      <c r="AJ10" s="37"/>
    </row>
    <row r="11" spans="1:50" s="35" customFormat="1" x14ac:dyDescent="0.2">
      <c r="A11"/>
      <c r="B11"/>
      <c r="C11" s="102" t="s">
        <v>51</v>
      </c>
      <c r="D11" s="102" t="s">
        <v>11</v>
      </c>
      <c r="E11" s="102" t="s">
        <v>52</v>
      </c>
      <c r="F11" s="102">
        <v>42</v>
      </c>
      <c r="G11" s="102">
        <v>10</v>
      </c>
      <c r="H11"/>
      <c r="I11" s="95"/>
      <c r="J11" s="62" t="s">
        <v>65</v>
      </c>
      <c r="K11" s="62"/>
      <c r="L11" s="62" t="s">
        <v>65</v>
      </c>
      <c r="M11" s="54" t="str">
        <f>IF(AND(J11="",K11=""),"x","")</f>
        <v/>
      </c>
      <c r="N11" s="54" t="str">
        <f>IF(AND(L11="x",M11="",J11="x"),"x","")</f>
        <v>x</v>
      </c>
      <c r="O11" s="54" t="str">
        <f>IF(AND(L11="x",M11="",K11="x"),"x","")</f>
        <v/>
      </c>
      <c r="P11" s="54">
        <f>IF(AND(J11="x",L11="x"),F11,)</f>
        <v>42</v>
      </c>
      <c r="Q11" s="54">
        <f>IF(AND(K11="x",L11="x"),F11,)</f>
        <v>0</v>
      </c>
      <c r="R11"/>
      <c r="S11" s="37"/>
      <c r="T11" s="52"/>
      <c r="U11" s="37"/>
      <c r="V11" s="37"/>
      <c r="W11" s="37"/>
      <c r="X11" s="37"/>
      <c r="Y11" s="37"/>
      <c r="Z11" s="37"/>
      <c r="AA11" s="37"/>
      <c r="AB11" s="37"/>
      <c r="AC11" s="37"/>
      <c r="AD11" s="37"/>
      <c r="AE11" s="37"/>
      <c r="AF11" s="37"/>
      <c r="AG11" s="37"/>
      <c r="AH11" s="37"/>
      <c r="AI11" s="37"/>
      <c r="AJ11" s="37"/>
    </row>
    <row r="12" spans="1:50" s="35" customFormat="1" x14ac:dyDescent="0.2">
      <c r="A12"/>
      <c r="B12"/>
      <c r="C12" s="102" t="s">
        <v>51</v>
      </c>
      <c r="D12" s="102" t="s">
        <v>11</v>
      </c>
      <c r="E12" s="102" t="s">
        <v>52</v>
      </c>
      <c r="F12" s="102">
        <v>42</v>
      </c>
      <c r="G12" s="102">
        <v>15</v>
      </c>
      <c r="H12"/>
      <c r="I12" s="95"/>
      <c r="J12" s="62"/>
      <c r="K12" s="62"/>
      <c r="L12" s="62" t="s">
        <v>65</v>
      </c>
      <c r="M12" s="54" t="str">
        <f>IF(AND(J12="",K12=""),"x","")</f>
        <v>x</v>
      </c>
      <c r="N12" s="54" t="str">
        <f>IF(AND(L12="x",M12="",J12="x"),"x","")</f>
        <v/>
      </c>
      <c r="O12" s="54" t="str">
        <f>IF(AND(L12="x",M12="",K12="x"),"x","")</f>
        <v/>
      </c>
      <c r="P12" s="54">
        <f>IF(AND(J12="x",L12="x"),F12,)</f>
        <v>0</v>
      </c>
      <c r="Q12" s="54">
        <f>IF(AND(K12="x",L12="x"),F12,)</f>
        <v>0</v>
      </c>
      <c r="R12"/>
      <c r="S12" s="37"/>
      <c r="T12" s="52"/>
      <c r="U12" s="37"/>
      <c r="V12" s="37"/>
      <c r="W12" s="37"/>
      <c r="X12" s="37"/>
      <c r="Y12" s="37"/>
      <c r="Z12" s="37"/>
      <c r="AA12" s="37"/>
      <c r="AB12" s="37"/>
      <c r="AC12" s="37"/>
      <c r="AD12" s="37"/>
      <c r="AE12" s="37"/>
      <c r="AF12" s="37"/>
      <c r="AG12" s="37"/>
      <c r="AH12" s="37"/>
      <c r="AI12" s="37"/>
      <c r="AJ12" s="37"/>
    </row>
    <row r="13" spans="1:50" x14ac:dyDescent="0.2">
      <c r="C13" s="102" t="s">
        <v>51</v>
      </c>
      <c r="D13" s="102" t="s">
        <v>11</v>
      </c>
      <c r="E13" s="102" t="s">
        <v>52</v>
      </c>
      <c r="F13" s="102">
        <v>42</v>
      </c>
      <c r="G13" s="102">
        <v>40</v>
      </c>
      <c r="I13" s="95"/>
      <c r="J13" s="62"/>
      <c r="K13" s="62" t="s">
        <v>65</v>
      </c>
      <c r="L13" s="62" t="s">
        <v>65</v>
      </c>
      <c r="M13" s="54" t="str">
        <f t="shared" si="4"/>
        <v/>
      </c>
      <c r="N13" s="54" t="str">
        <f t="shared" si="0"/>
        <v/>
      </c>
      <c r="O13" s="54" t="str">
        <f t="shared" si="1"/>
        <v>x</v>
      </c>
      <c r="P13" s="54">
        <f t="shared" si="2"/>
        <v>0</v>
      </c>
      <c r="Q13" s="54">
        <f t="shared" si="3"/>
        <v>42</v>
      </c>
      <c r="S13" s="37"/>
      <c r="T13" s="52"/>
      <c r="U13" s="37"/>
      <c r="V13" s="37"/>
      <c r="W13" s="37"/>
      <c r="X13" s="37"/>
      <c r="Y13" s="37"/>
      <c r="Z13" s="37"/>
      <c r="AA13" s="37"/>
      <c r="AB13" s="37"/>
      <c r="AC13" s="37"/>
      <c r="AD13" s="37"/>
      <c r="AE13" s="37"/>
      <c r="AF13" s="37"/>
      <c r="AG13" s="37"/>
      <c r="AH13" s="37"/>
      <c r="AI13" s="37"/>
      <c r="AJ13" s="37"/>
    </row>
    <row r="14" spans="1:50" x14ac:dyDescent="0.2">
      <c r="C14" s="102" t="s">
        <v>133</v>
      </c>
      <c r="D14" s="102" t="s">
        <v>11</v>
      </c>
      <c r="E14" s="53" t="s">
        <v>12</v>
      </c>
      <c r="F14" s="102">
        <v>52</v>
      </c>
      <c r="G14" s="75">
        <v>100</v>
      </c>
      <c r="I14" s="96"/>
      <c r="J14" s="62"/>
      <c r="K14" s="63" t="s">
        <v>65</v>
      </c>
      <c r="L14" s="62" t="s">
        <v>65</v>
      </c>
      <c r="M14" s="54" t="str">
        <f t="shared" si="4"/>
        <v/>
      </c>
      <c r="N14" s="54" t="str">
        <f t="shared" si="0"/>
        <v/>
      </c>
      <c r="O14" s="54" t="str">
        <f t="shared" si="1"/>
        <v>x</v>
      </c>
      <c r="P14" s="54">
        <f t="shared" si="2"/>
        <v>0</v>
      </c>
      <c r="Q14" s="54">
        <f t="shared" si="3"/>
        <v>52</v>
      </c>
      <c r="S14" s="37"/>
      <c r="T14" s="40"/>
      <c r="U14" s="37"/>
      <c r="V14" s="37"/>
      <c r="W14" s="37"/>
      <c r="X14" s="37"/>
      <c r="Y14" s="37"/>
      <c r="Z14" s="37"/>
      <c r="AA14" s="37"/>
      <c r="AB14" s="37"/>
      <c r="AC14" s="37"/>
      <c r="AD14" s="37"/>
      <c r="AE14" s="37"/>
      <c r="AF14" s="37"/>
      <c r="AG14" s="37"/>
      <c r="AH14" s="37"/>
      <c r="AI14" s="37"/>
      <c r="AJ14" s="37"/>
    </row>
    <row r="15" spans="1:50" x14ac:dyDescent="0.2">
      <c r="A15" s="6"/>
      <c r="C15" s="102" t="s">
        <v>132</v>
      </c>
      <c r="D15" s="102"/>
      <c r="E15" s="102"/>
      <c r="F15" s="102"/>
      <c r="G15" s="102"/>
      <c r="I15" s="95"/>
      <c r="J15" s="64"/>
      <c r="K15" s="65" t="s">
        <v>65</v>
      </c>
      <c r="L15" s="64"/>
      <c r="M15" s="54" t="str">
        <f t="shared" si="4"/>
        <v/>
      </c>
      <c r="N15" s="54" t="str">
        <f t="shared" si="0"/>
        <v/>
      </c>
      <c r="O15" s="54" t="str">
        <f t="shared" si="1"/>
        <v/>
      </c>
      <c r="P15" s="54">
        <f t="shared" si="2"/>
        <v>0</v>
      </c>
      <c r="Q15" s="54">
        <f t="shared" si="3"/>
        <v>0</v>
      </c>
      <c r="S15" s="37"/>
      <c r="T15" s="40"/>
      <c r="U15" s="37"/>
      <c r="V15" s="37"/>
      <c r="W15" s="37"/>
      <c r="X15" s="37"/>
      <c r="Y15" s="37"/>
      <c r="Z15" s="37"/>
      <c r="AA15" s="37"/>
      <c r="AB15" s="37"/>
      <c r="AC15" s="37"/>
      <c r="AD15" s="37"/>
      <c r="AE15" s="37"/>
      <c r="AF15" s="37"/>
      <c r="AG15" s="37"/>
      <c r="AH15" s="37"/>
      <c r="AI15" s="37"/>
      <c r="AJ15" s="37"/>
    </row>
    <row r="16" spans="1:50" s="17" customFormat="1" x14ac:dyDescent="0.2">
      <c r="A16" s="16"/>
      <c r="B16" s="16"/>
      <c r="C16" s="16"/>
      <c r="D16" s="16"/>
      <c r="E16" s="16"/>
      <c r="F16" s="16"/>
      <c r="G16" s="61" t="s">
        <v>93</v>
      </c>
      <c r="H16" s="61" t="s">
        <v>92</v>
      </c>
      <c r="I16" s="93"/>
      <c r="J16" s="23"/>
      <c r="K16" s="23"/>
      <c r="L16" s="23"/>
      <c r="M16" s="16"/>
      <c r="N16" s="16"/>
      <c r="O16" s="16"/>
      <c r="P16" s="16"/>
      <c r="Q16" s="16"/>
      <c r="S16" s="37"/>
      <c r="T16" s="40"/>
      <c r="U16" s="37"/>
      <c r="V16" s="37"/>
      <c r="W16" s="37"/>
      <c r="X16" s="37"/>
      <c r="Y16" s="37"/>
      <c r="Z16" s="37"/>
      <c r="AA16" s="37"/>
      <c r="AB16" s="37"/>
      <c r="AC16" s="37"/>
      <c r="AD16" s="37"/>
      <c r="AE16" s="37"/>
      <c r="AF16" s="37"/>
      <c r="AG16" s="37"/>
      <c r="AH16" s="37"/>
      <c r="AI16" s="37"/>
      <c r="AJ16" s="37"/>
      <c r="AK16" s="35"/>
      <c r="AL16" s="35"/>
      <c r="AM16" s="35"/>
      <c r="AN16" s="35"/>
      <c r="AO16" s="35"/>
      <c r="AP16" s="35"/>
      <c r="AQ16" s="35"/>
      <c r="AR16" s="35"/>
      <c r="AS16" s="35"/>
      <c r="AT16" s="35"/>
      <c r="AU16" s="35"/>
      <c r="AV16" s="35"/>
      <c r="AW16" s="35"/>
      <c r="AX16" s="35"/>
    </row>
    <row r="17" spans="1:50" s="17" customFormat="1" x14ac:dyDescent="0.2">
      <c r="A17" s="16"/>
      <c r="B17" s="16"/>
      <c r="C17" s="16"/>
      <c r="D17" s="16"/>
      <c r="E17" s="58"/>
      <c r="F17" s="60" t="s">
        <v>122</v>
      </c>
      <c r="G17" s="59">
        <f>SUMIF(M9:M15,"x",G9:G15)</f>
        <v>15</v>
      </c>
      <c r="H17" s="59">
        <f>SUMIFS(G9:G15,L9:L15,"x",M9:M15,"x")</f>
        <v>15</v>
      </c>
      <c r="I17" s="94"/>
      <c r="J17" s="23"/>
      <c r="K17" s="23"/>
      <c r="L17" s="23"/>
      <c r="N17" s="16"/>
      <c r="O17" s="16"/>
      <c r="P17" s="66" t="s">
        <v>99</v>
      </c>
      <c r="Q17" s="16"/>
      <c r="S17" s="37"/>
      <c r="T17" s="40"/>
      <c r="U17" s="37"/>
      <c r="V17" s="37"/>
      <c r="W17" s="37"/>
      <c r="X17" s="37"/>
      <c r="Y17" s="37"/>
      <c r="Z17" s="37"/>
      <c r="AA17" s="37"/>
      <c r="AB17" s="37"/>
      <c r="AC17" s="37"/>
      <c r="AD17" s="37"/>
      <c r="AE17" s="37"/>
      <c r="AF17" s="37"/>
      <c r="AG17" s="37"/>
      <c r="AH17" s="37"/>
      <c r="AI17" s="37"/>
      <c r="AJ17" s="37"/>
      <c r="AK17" s="35"/>
      <c r="AL17" s="35"/>
      <c r="AM17" s="35"/>
      <c r="AN17" s="35"/>
      <c r="AO17" s="35"/>
      <c r="AP17" s="35"/>
      <c r="AQ17" s="35"/>
      <c r="AR17" s="35"/>
      <c r="AS17" s="35"/>
      <c r="AT17" s="35"/>
      <c r="AU17" s="35"/>
      <c r="AV17" s="35"/>
      <c r="AW17" s="35"/>
      <c r="AX17" s="35"/>
    </row>
    <row r="18" spans="1:50" s="17" customFormat="1" x14ac:dyDescent="0.2">
      <c r="A18" s="16"/>
      <c r="B18" s="16"/>
      <c r="C18" s="16"/>
      <c r="D18" s="16"/>
      <c r="E18" s="58"/>
      <c r="F18" s="60" t="s">
        <v>119</v>
      </c>
      <c r="G18" s="59">
        <f>SUMIF(J9:J15,"x",G9:G15)</f>
        <v>110</v>
      </c>
      <c r="H18" s="59">
        <f>SUMIF(N9:N15,"x",G9:G15)</f>
        <v>110</v>
      </c>
      <c r="I18" s="94"/>
      <c r="J18" s="23"/>
      <c r="K18" s="23"/>
      <c r="L18" s="23"/>
      <c r="M18" s="16"/>
      <c r="N18" s="16"/>
      <c r="O18" s="16"/>
      <c r="P18" s="16">
        <f>MAX(P9:P15)</f>
        <v>52</v>
      </c>
      <c r="Q18" s="16"/>
      <c r="S18" s="37"/>
      <c r="T18" s="40"/>
      <c r="U18" s="37"/>
      <c r="V18" s="37"/>
      <c r="W18" s="37"/>
      <c r="X18" s="37"/>
      <c r="Y18" s="37"/>
      <c r="Z18" s="37"/>
      <c r="AA18" s="37"/>
      <c r="AB18" s="37"/>
      <c r="AC18" s="37"/>
      <c r="AD18" s="37"/>
      <c r="AE18" s="37"/>
      <c r="AF18" s="37"/>
      <c r="AG18" s="37"/>
      <c r="AH18" s="37"/>
      <c r="AI18" s="37"/>
      <c r="AJ18" s="37"/>
      <c r="AK18" s="35"/>
      <c r="AL18" s="35"/>
      <c r="AM18" s="35"/>
      <c r="AN18" s="35"/>
      <c r="AO18" s="35"/>
      <c r="AP18" s="35"/>
      <c r="AQ18" s="35"/>
      <c r="AR18" s="35"/>
      <c r="AS18" s="35"/>
      <c r="AT18" s="35"/>
      <c r="AU18" s="35"/>
      <c r="AV18" s="35"/>
      <c r="AW18" s="35"/>
      <c r="AX18" s="35"/>
    </row>
    <row r="19" spans="1:50" s="17" customFormat="1" x14ac:dyDescent="0.2">
      <c r="A19" s="16"/>
      <c r="B19" s="16"/>
      <c r="C19" s="16"/>
      <c r="D19" s="16"/>
      <c r="E19" s="58"/>
      <c r="F19" s="60" t="s">
        <v>120</v>
      </c>
      <c r="G19" s="59">
        <f>SUMIF(K9:K15,"x",G9:G15)</f>
        <v>140</v>
      </c>
      <c r="H19" s="59">
        <f>SUMIF(O9:O15,"x",G9:G15)</f>
        <v>140</v>
      </c>
      <c r="I19" s="94"/>
      <c r="J19" s="23"/>
      <c r="K19" s="23"/>
      <c r="L19" s="23"/>
      <c r="M19" s="16"/>
      <c r="N19" s="16"/>
      <c r="O19" s="16"/>
      <c r="P19" s="71" t="s">
        <v>100</v>
      </c>
      <c r="Q19" s="16"/>
      <c r="S19" s="37"/>
      <c r="T19" s="40"/>
      <c r="U19" s="37"/>
      <c r="V19" s="37"/>
      <c r="W19" s="37"/>
      <c r="X19" s="37"/>
      <c r="Y19" s="37"/>
      <c r="Z19" s="37"/>
      <c r="AA19" s="37"/>
      <c r="AB19" s="37"/>
      <c r="AC19" s="37"/>
      <c r="AD19" s="37"/>
      <c r="AE19" s="37"/>
      <c r="AF19" s="37"/>
      <c r="AG19" s="37"/>
      <c r="AH19" s="37"/>
      <c r="AI19" s="37"/>
      <c r="AJ19" s="37"/>
      <c r="AK19" s="35"/>
      <c r="AL19" s="35"/>
      <c r="AM19" s="35"/>
      <c r="AN19" s="35"/>
      <c r="AO19" s="35"/>
      <c r="AP19" s="35"/>
      <c r="AQ19" s="35"/>
      <c r="AR19" s="35"/>
      <c r="AS19" s="35"/>
      <c r="AT19" s="35"/>
      <c r="AU19" s="35"/>
      <c r="AV19" s="35"/>
      <c r="AW19" s="35"/>
      <c r="AX19" s="35"/>
    </row>
    <row r="20" spans="1:50" s="17" customFormat="1" x14ac:dyDescent="0.2">
      <c r="A20" s="16"/>
      <c r="B20" s="16"/>
      <c r="C20" s="16"/>
      <c r="D20" s="16"/>
      <c r="E20" s="60"/>
      <c r="F20" s="60" t="s">
        <v>81</v>
      </c>
      <c r="G20" s="59">
        <f>SUM(G9:G15)</f>
        <v>265</v>
      </c>
      <c r="H20" s="59">
        <f>SUMIF(L9:L15,"x",G9:G15)</f>
        <v>265</v>
      </c>
      <c r="I20" s="94"/>
      <c r="J20" s="23"/>
      <c r="K20" s="23"/>
      <c r="L20" s="23"/>
      <c r="M20" s="16"/>
      <c r="N20" s="16"/>
      <c r="O20" s="16"/>
      <c r="P20" s="16">
        <f>MAX(Q9:Q15)</f>
        <v>52</v>
      </c>
      <c r="Q20" s="16"/>
      <c r="S20" s="37"/>
      <c r="T20" s="40"/>
      <c r="U20" s="37"/>
      <c r="V20" s="37"/>
      <c r="W20" s="37"/>
      <c r="X20" s="37"/>
      <c r="Y20" s="37"/>
      <c r="Z20" s="37"/>
      <c r="AA20" s="37"/>
      <c r="AB20" s="37"/>
      <c r="AC20" s="37"/>
      <c r="AD20" s="37"/>
      <c r="AE20" s="37"/>
      <c r="AF20" s="37"/>
      <c r="AG20" s="37"/>
      <c r="AH20" s="37"/>
      <c r="AI20" s="37"/>
      <c r="AJ20" s="37"/>
      <c r="AK20" s="35"/>
      <c r="AL20" s="35"/>
      <c r="AM20" s="35"/>
      <c r="AN20" s="35"/>
      <c r="AO20" s="35"/>
      <c r="AP20" s="35"/>
      <c r="AQ20" s="35"/>
      <c r="AR20" s="35"/>
      <c r="AS20" s="35"/>
      <c r="AT20" s="35"/>
      <c r="AU20" s="35"/>
      <c r="AV20" s="35"/>
      <c r="AW20" s="35"/>
      <c r="AX20" s="35"/>
    </row>
    <row r="21" spans="1:50" s="17" customFormat="1" x14ac:dyDescent="0.2">
      <c r="A21" s="16"/>
      <c r="B21" s="16"/>
      <c r="C21" s="16"/>
      <c r="D21" s="16"/>
      <c r="I21" s="93"/>
      <c r="J21" s="23"/>
      <c r="K21" s="23"/>
      <c r="L21" s="23"/>
      <c r="M21" s="16"/>
      <c r="N21" s="71" t="s">
        <v>128</v>
      </c>
      <c r="O21"/>
      <c r="P21"/>
      <c r="Q21"/>
      <c r="S21" s="37"/>
      <c r="T21" s="40"/>
      <c r="U21" s="37"/>
      <c r="V21" s="37"/>
      <c r="W21" s="37"/>
      <c r="X21" s="37"/>
      <c r="Y21" s="37"/>
      <c r="Z21" s="37"/>
      <c r="AA21" s="37"/>
      <c r="AB21" s="37"/>
      <c r="AC21" s="37"/>
      <c r="AD21" s="37"/>
      <c r="AE21" s="37"/>
      <c r="AF21" s="37"/>
      <c r="AG21" s="37"/>
      <c r="AH21" s="37"/>
      <c r="AI21" s="37"/>
      <c r="AJ21" s="37"/>
      <c r="AK21" s="35"/>
      <c r="AL21" s="35"/>
      <c r="AM21" s="35"/>
      <c r="AN21" s="35"/>
      <c r="AO21" s="35"/>
      <c r="AP21" s="35"/>
      <c r="AQ21" s="35"/>
      <c r="AR21" s="35"/>
      <c r="AS21" s="35"/>
      <c r="AT21" s="35"/>
      <c r="AU21" s="35"/>
      <c r="AV21" s="35"/>
      <c r="AW21" s="35"/>
      <c r="AX21" s="35"/>
    </row>
    <row r="22" spans="1:50" ht="15" x14ac:dyDescent="0.25">
      <c r="A22" s="4" t="s">
        <v>28</v>
      </c>
      <c r="I22" s="94"/>
      <c r="M22" s="16">
        <f>COUNTIF(M9:M15,"x")</f>
        <v>1</v>
      </c>
      <c r="N22" s="16">
        <f ca="1">IF(M22&lt;&gt;0,SUMIF(M9:M15,"x",F9:F14)/M22,MIN(F9:F14))</f>
        <v>42</v>
      </c>
      <c r="O22" s="100"/>
      <c r="P22" s="100"/>
      <c r="Q22" s="100"/>
      <c r="S22" s="37"/>
      <c r="T22" s="40"/>
      <c r="U22" s="37"/>
      <c r="V22" s="37"/>
      <c r="W22" s="37"/>
      <c r="X22" s="37"/>
      <c r="Y22" s="37"/>
      <c r="Z22" s="37"/>
      <c r="AA22" s="37"/>
      <c r="AB22" s="37"/>
      <c r="AC22" s="37"/>
      <c r="AD22" s="37"/>
      <c r="AE22" s="37"/>
      <c r="AF22" s="37"/>
      <c r="AG22" s="37"/>
      <c r="AH22" s="37"/>
      <c r="AI22" s="37"/>
      <c r="AJ22" s="37"/>
    </row>
    <row r="23" spans="1:50" x14ac:dyDescent="0.2">
      <c r="A23" s="6" t="s">
        <v>18</v>
      </c>
      <c r="B23" s="24"/>
      <c r="C23" s="100" t="s">
        <v>32</v>
      </c>
      <c r="D23" s="100" t="s">
        <v>20</v>
      </c>
      <c r="E23" s="100" t="s">
        <v>53</v>
      </c>
      <c r="F23" s="100" t="s">
        <v>31</v>
      </c>
      <c r="G23" s="22"/>
      <c r="H23" s="22"/>
      <c r="I23" s="94"/>
      <c r="J23" s="28"/>
      <c r="K23" s="28"/>
      <c r="L23" s="28"/>
      <c r="M23" s="28"/>
      <c r="N23" s="28"/>
      <c r="O23" s="28"/>
      <c r="P23" s="28"/>
      <c r="Q23" s="28"/>
      <c r="R23" s="28"/>
      <c r="S23" s="37"/>
      <c r="T23" s="40"/>
      <c r="U23" s="37"/>
      <c r="V23" s="37"/>
      <c r="W23" s="37"/>
      <c r="X23" s="37"/>
      <c r="Y23" s="37"/>
      <c r="Z23" s="37"/>
      <c r="AA23" s="37"/>
      <c r="AB23" s="37"/>
      <c r="AC23" s="37"/>
      <c r="AD23" s="37"/>
      <c r="AE23" s="37"/>
      <c r="AF23" s="37"/>
      <c r="AG23" s="37"/>
      <c r="AH23" s="37"/>
      <c r="AI23" s="37"/>
      <c r="AJ23" s="37"/>
    </row>
    <row r="24" spans="1:50" x14ac:dyDescent="0.2">
      <c r="B24" s="25"/>
      <c r="C24" s="33">
        <v>130</v>
      </c>
      <c r="D24" s="101">
        <v>4500</v>
      </c>
      <c r="E24" s="33" t="s">
        <v>146</v>
      </c>
      <c r="F24" s="28" t="s">
        <v>11</v>
      </c>
      <c r="G24" s="22"/>
      <c r="H24" s="22"/>
      <c r="I24" s="93"/>
      <c r="J24" s="28"/>
      <c r="K24" s="28"/>
      <c r="L24" s="28"/>
      <c r="M24" s="28"/>
      <c r="N24" s="28"/>
      <c r="O24" s="28"/>
      <c r="P24" s="28"/>
      <c r="Q24" s="28"/>
      <c r="R24" s="28"/>
      <c r="S24" s="37"/>
      <c r="T24" s="40"/>
      <c r="U24" s="37"/>
      <c r="V24" s="37"/>
      <c r="W24" s="37"/>
      <c r="X24" s="37"/>
      <c r="Y24" s="37"/>
      <c r="Z24" s="37"/>
      <c r="AA24" s="37"/>
      <c r="AB24" s="37"/>
      <c r="AC24" s="37"/>
      <c r="AD24" s="37"/>
      <c r="AE24" s="37"/>
      <c r="AF24" s="37"/>
      <c r="AG24" s="37"/>
      <c r="AH24" s="37"/>
      <c r="AI24" s="37"/>
      <c r="AJ24" s="37"/>
    </row>
    <row r="25" spans="1:50" x14ac:dyDescent="0.2">
      <c r="G25" s="17"/>
      <c r="H25" s="17"/>
      <c r="I25" s="94"/>
      <c r="S25" s="37"/>
      <c r="T25" s="40"/>
      <c r="U25" s="37"/>
      <c r="V25" s="37"/>
      <c r="W25" s="37"/>
      <c r="X25" s="37"/>
      <c r="Y25" s="37"/>
      <c r="Z25" s="37"/>
      <c r="AA25" s="37"/>
      <c r="AB25" s="37"/>
      <c r="AC25" s="37"/>
      <c r="AD25" s="37"/>
      <c r="AE25" s="37"/>
      <c r="AF25" s="37"/>
      <c r="AG25" s="37"/>
      <c r="AH25" s="37"/>
      <c r="AI25" s="37"/>
      <c r="AJ25" s="37"/>
    </row>
    <row r="26" spans="1:50" x14ac:dyDescent="0.2">
      <c r="A26" s="6" t="s">
        <v>13</v>
      </c>
      <c r="B26" s="6"/>
      <c r="D26" s="118" t="s">
        <v>19</v>
      </c>
      <c r="E26" s="118"/>
      <c r="F26" s="100" t="s">
        <v>59</v>
      </c>
      <c r="G26" s="22"/>
      <c r="H26" s="22"/>
      <c r="I26" s="94"/>
      <c r="J26" s="100"/>
      <c r="K26" s="100"/>
      <c r="L26" s="100"/>
      <c r="M26" s="61"/>
      <c r="N26" s="100"/>
      <c r="O26" s="100"/>
      <c r="P26" s="100"/>
      <c r="Q26" s="100"/>
      <c r="R26" s="100"/>
      <c r="S26" s="37"/>
      <c r="T26" s="40"/>
      <c r="U26" s="37"/>
      <c r="V26" s="37"/>
      <c r="W26" s="37"/>
      <c r="X26" s="37"/>
      <c r="Y26" s="37"/>
      <c r="Z26" s="37"/>
      <c r="AA26" s="37"/>
      <c r="AB26" s="37"/>
      <c r="AC26" s="37"/>
      <c r="AD26" s="37"/>
      <c r="AE26" s="37"/>
      <c r="AF26" s="37"/>
      <c r="AG26" s="37"/>
      <c r="AH26" s="37"/>
      <c r="AI26" s="37"/>
      <c r="AJ26" s="37"/>
    </row>
    <row r="27" spans="1:50" x14ac:dyDescent="0.2">
      <c r="A27" s="6"/>
      <c r="B27" s="6"/>
      <c r="D27" s="122">
        <v>0.6</v>
      </c>
      <c r="E27" s="122"/>
      <c r="F27" s="28" t="s">
        <v>52</v>
      </c>
      <c r="G27" s="22"/>
      <c r="H27" s="22"/>
      <c r="I27" s="93"/>
      <c r="J27" s="28"/>
      <c r="K27" s="28"/>
      <c r="L27" s="28"/>
      <c r="M27" s="67"/>
      <c r="N27" s="67"/>
      <c r="O27" s="67"/>
      <c r="P27" s="67"/>
      <c r="Q27" s="67"/>
      <c r="R27" s="67"/>
      <c r="S27" s="37"/>
      <c r="T27" s="40"/>
      <c r="U27" s="37"/>
      <c r="V27" s="37"/>
      <c r="W27" s="37"/>
      <c r="X27" s="37"/>
      <c r="Y27" s="37"/>
      <c r="Z27" s="37"/>
      <c r="AA27" s="37"/>
      <c r="AB27" s="37"/>
      <c r="AC27" s="37"/>
      <c r="AD27" s="37"/>
      <c r="AE27" s="37"/>
      <c r="AF27" s="37"/>
      <c r="AG27" s="37"/>
      <c r="AH27" s="37"/>
      <c r="AI27" s="37"/>
      <c r="AJ27" s="37"/>
    </row>
    <row r="28" spans="1:50" x14ac:dyDescent="0.2">
      <c r="A28" s="6"/>
      <c r="B28" s="6"/>
      <c r="C28" s="6"/>
      <c r="D28" s="6"/>
      <c r="E28" s="6"/>
      <c r="F28" s="6"/>
      <c r="G28" s="6"/>
      <c r="H28" s="6"/>
      <c r="I28" s="94"/>
      <c r="J28" s="6"/>
      <c r="K28" s="6"/>
      <c r="L28" s="6"/>
      <c r="M28" s="6"/>
      <c r="N28" s="6"/>
      <c r="O28" s="6"/>
      <c r="P28" s="6"/>
      <c r="Q28" s="6"/>
      <c r="R28" s="6"/>
      <c r="S28" s="37"/>
      <c r="T28" s="40"/>
      <c r="U28" s="37"/>
      <c r="V28" s="37"/>
      <c r="W28" s="37"/>
      <c r="X28" s="37"/>
      <c r="Y28" s="37"/>
      <c r="Z28" s="37"/>
      <c r="AA28" s="37"/>
      <c r="AB28" s="37"/>
      <c r="AC28" s="37"/>
      <c r="AD28" s="37"/>
      <c r="AE28" s="37"/>
      <c r="AF28" s="37"/>
      <c r="AG28" s="37"/>
      <c r="AH28" s="37"/>
      <c r="AI28" s="37"/>
      <c r="AJ28" s="37"/>
    </row>
    <row r="29" spans="1:50" x14ac:dyDescent="0.2">
      <c r="A29" s="6" t="s">
        <v>95</v>
      </c>
      <c r="B29" s="22"/>
      <c r="D29" s="100" t="s">
        <v>21</v>
      </c>
      <c r="E29" s="100" t="s">
        <v>37</v>
      </c>
      <c r="F29" s="100" t="s">
        <v>135</v>
      </c>
      <c r="G29" s="100" t="s">
        <v>35</v>
      </c>
      <c r="H29" s="100" t="s">
        <v>34</v>
      </c>
      <c r="I29" s="94"/>
      <c r="J29" s="100"/>
      <c r="K29" s="100"/>
      <c r="L29" s="100"/>
      <c r="M29" s="100"/>
      <c r="N29" s="100"/>
      <c r="O29" s="100"/>
      <c r="P29" s="100"/>
      <c r="Q29" s="100"/>
      <c r="R29" s="100"/>
      <c r="S29" s="37"/>
      <c r="T29" s="40"/>
      <c r="U29" s="37"/>
      <c r="V29" s="37"/>
      <c r="W29" s="37"/>
      <c r="X29" s="37"/>
      <c r="Y29" s="37"/>
      <c r="Z29" s="37"/>
      <c r="AA29" s="37"/>
      <c r="AB29" s="37"/>
      <c r="AC29" s="37"/>
      <c r="AD29" s="37"/>
      <c r="AE29" s="37"/>
      <c r="AF29" s="37"/>
      <c r="AG29" s="37"/>
      <c r="AH29" s="37"/>
      <c r="AI29" s="37"/>
      <c r="AJ29" s="37"/>
    </row>
    <row r="30" spans="1:50" s="20" customFormat="1" x14ac:dyDescent="0.2">
      <c r="A30" s="99"/>
      <c r="B30" s="23"/>
      <c r="D30" s="99">
        <f ca="1">N22</f>
        <v>42</v>
      </c>
      <c r="E30" s="23">
        <f>G17</f>
        <v>15</v>
      </c>
      <c r="G30" s="99">
        <f>E30+60</f>
        <v>75</v>
      </c>
      <c r="H30" s="13">
        <f ca="1">MAX(D30,G30)</f>
        <v>75</v>
      </c>
      <c r="I30" s="93"/>
      <c r="J30" s="13"/>
      <c r="K30" s="13"/>
      <c r="L30" s="13"/>
      <c r="M30" s="13"/>
      <c r="N30" s="13"/>
      <c r="O30" s="13"/>
      <c r="P30" s="13"/>
      <c r="Q30" s="13"/>
      <c r="R30" s="13"/>
      <c r="S30" s="38"/>
      <c r="T30" s="40"/>
      <c r="U30" s="38"/>
      <c r="V30" s="38"/>
      <c r="W30" s="38"/>
      <c r="X30" s="38"/>
      <c r="Y30" s="38"/>
      <c r="Z30" s="38"/>
      <c r="AA30" s="38"/>
      <c r="AB30" s="38"/>
      <c r="AC30" s="38"/>
      <c r="AD30" s="38"/>
      <c r="AE30" s="38"/>
      <c r="AF30" s="38"/>
      <c r="AG30" s="38"/>
      <c r="AH30" s="38"/>
      <c r="AI30" s="38"/>
      <c r="AJ30" s="38"/>
      <c r="AK30" s="39"/>
      <c r="AL30" s="39"/>
      <c r="AM30" s="39"/>
      <c r="AN30" s="39"/>
      <c r="AO30" s="39"/>
      <c r="AP30" s="39"/>
      <c r="AQ30" s="39"/>
      <c r="AR30" s="39"/>
      <c r="AS30" s="39"/>
      <c r="AT30" s="39"/>
      <c r="AU30" s="39"/>
      <c r="AV30" s="39"/>
      <c r="AW30" s="39"/>
      <c r="AX30" s="39"/>
    </row>
    <row r="31" spans="1:50" x14ac:dyDescent="0.2">
      <c r="A31" s="16"/>
      <c r="B31" s="17"/>
      <c r="C31" s="15"/>
      <c r="D31" s="23"/>
      <c r="G31" s="6"/>
      <c r="I31" s="94"/>
      <c r="S31" s="37"/>
      <c r="T31" s="40"/>
      <c r="U31" s="37"/>
      <c r="V31" s="37"/>
      <c r="W31" s="37"/>
      <c r="X31" s="37"/>
      <c r="Y31" s="37"/>
      <c r="Z31" s="37"/>
      <c r="AA31" s="37"/>
      <c r="AB31" s="37"/>
      <c r="AC31" s="37"/>
      <c r="AD31" s="37"/>
      <c r="AE31" s="37"/>
      <c r="AF31" s="37"/>
      <c r="AG31" s="37"/>
      <c r="AH31" s="37"/>
      <c r="AI31" s="37"/>
      <c r="AJ31" s="37"/>
    </row>
    <row r="32" spans="1:50" ht="12.75" customHeight="1" x14ac:dyDescent="0.2">
      <c r="A32" s="16"/>
      <c r="B32" s="16"/>
      <c r="C32" s="15"/>
      <c r="D32" s="23"/>
      <c r="F32" s="100"/>
      <c r="G32" s="60" t="s">
        <v>87</v>
      </c>
      <c r="H32" s="59" t="str">
        <f ca="1">IF(H20&gt;=H30,"Erfüllt","Nicht Erfüllt!")</f>
        <v>Erfüllt</v>
      </c>
      <c r="I32" s="94"/>
      <c r="J32" s="120" t="s">
        <v>134</v>
      </c>
      <c r="K32" s="120"/>
      <c r="L32" s="120"/>
      <c r="M32" s="120"/>
      <c r="N32" s="120"/>
      <c r="O32" s="120"/>
      <c r="S32" s="37"/>
      <c r="T32" s="40"/>
      <c r="U32" s="37"/>
      <c r="V32" s="37"/>
      <c r="W32" s="37"/>
      <c r="X32" s="37"/>
      <c r="Y32" s="37"/>
      <c r="Z32" s="37"/>
      <c r="AA32" s="37"/>
      <c r="AB32" s="37"/>
      <c r="AC32" s="37"/>
      <c r="AD32" s="37"/>
      <c r="AE32" s="37"/>
      <c r="AF32" s="37"/>
      <c r="AG32" s="37"/>
      <c r="AH32" s="37"/>
      <c r="AI32" s="37"/>
      <c r="AJ32" s="37"/>
    </row>
    <row r="33" spans="1:36" s="17" customFormat="1" ht="12.75" customHeight="1" x14ac:dyDescent="0.2">
      <c r="A33" s="16"/>
      <c r="B33" s="16"/>
      <c r="C33" s="15"/>
      <c r="D33" s="15"/>
      <c r="E33" s="69"/>
      <c r="F33" s="100"/>
      <c r="G33" s="60" t="s">
        <v>88</v>
      </c>
      <c r="H33" s="59" t="str">
        <f>IF(H18&gt;=30,"Erfüllt","Nicht Erfüllt!")</f>
        <v>Erfüllt</v>
      </c>
      <c r="I33" s="94"/>
      <c r="J33" s="120"/>
      <c r="K33" s="120"/>
      <c r="L33" s="120"/>
      <c r="M33" s="120"/>
      <c r="N33" s="120"/>
      <c r="O33" s="120"/>
      <c r="S33" s="16"/>
      <c r="T33" s="68"/>
      <c r="U33" s="16"/>
      <c r="V33" s="16"/>
      <c r="W33" s="16"/>
      <c r="X33" s="16"/>
      <c r="Y33" s="16"/>
      <c r="Z33" s="16"/>
      <c r="AA33" s="16"/>
      <c r="AB33" s="16"/>
      <c r="AC33" s="16"/>
      <c r="AD33" s="16"/>
      <c r="AE33" s="16"/>
      <c r="AF33" s="16"/>
      <c r="AG33" s="16"/>
      <c r="AH33" s="16"/>
      <c r="AI33" s="16"/>
      <c r="AJ33" s="16"/>
    </row>
    <row r="34" spans="1:36" s="17" customFormat="1" x14ac:dyDescent="0.2">
      <c r="A34" s="16"/>
      <c r="B34" s="25"/>
      <c r="D34" s="15"/>
      <c r="E34" s="69"/>
      <c r="F34" s="100"/>
      <c r="G34" s="60" t="s">
        <v>89</v>
      </c>
      <c r="H34" s="59" t="str">
        <f>IF(H19&gt;=30,"Erfüllt","Nicht Erfüllt!")</f>
        <v>Erfüllt</v>
      </c>
      <c r="I34" s="94"/>
      <c r="J34" s="120"/>
      <c r="K34" s="120"/>
      <c r="L34" s="120"/>
      <c r="M34" s="120"/>
      <c r="N34" s="120"/>
      <c r="O34" s="120"/>
      <c r="S34" s="16"/>
      <c r="T34" s="68"/>
      <c r="U34" s="16"/>
      <c r="V34" s="16"/>
      <c r="W34" s="16"/>
      <c r="X34" s="16"/>
      <c r="Y34" s="16"/>
      <c r="Z34" s="16"/>
      <c r="AA34" s="16"/>
      <c r="AB34" s="16"/>
      <c r="AC34" s="16"/>
      <c r="AD34" s="16"/>
      <c r="AE34" s="16"/>
      <c r="AF34" s="16"/>
      <c r="AG34" s="16"/>
      <c r="AH34" s="16"/>
      <c r="AI34" s="16"/>
      <c r="AJ34" s="16"/>
    </row>
    <row r="35" spans="1:36" s="17" customFormat="1" x14ac:dyDescent="0.2">
      <c r="A35" s="16"/>
      <c r="D35" s="15"/>
      <c r="E35" s="23"/>
      <c r="F35" s="22"/>
      <c r="G35" s="87"/>
      <c r="H35" s="59"/>
      <c r="I35" s="94"/>
      <c r="J35" s="120"/>
      <c r="K35" s="120"/>
      <c r="L35" s="120"/>
      <c r="M35" s="120"/>
      <c r="N35" s="120"/>
      <c r="O35" s="120"/>
      <c r="S35" s="16"/>
      <c r="T35" s="68"/>
      <c r="U35" s="16"/>
      <c r="V35" s="16"/>
      <c r="W35" s="16"/>
      <c r="X35" s="16"/>
      <c r="Y35" s="16"/>
      <c r="Z35" s="16"/>
      <c r="AA35" s="16"/>
      <c r="AB35" s="16"/>
      <c r="AC35" s="16"/>
      <c r="AD35" s="16"/>
      <c r="AE35" s="16"/>
      <c r="AF35" s="16"/>
      <c r="AG35" s="16"/>
      <c r="AH35" s="16"/>
      <c r="AI35" s="16"/>
      <c r="AJ35" s="16"/>
    </row>
    <row r="36" spans="1:36" ht="15" x14ac:dyDescent="0.25">
      <c r="A36" s="4" t="s">
        <v>38</v>
      </c>
      <c r="B36" s="6"/>
      <c r="C36" s="6"/>
      <c r="D36" s="6"/>
      <c r="F36" s="6"/>
      <c r="G36" s="6"/>
      <c r="H36" s="6"/>
      <c r="I36" s="93"/>
      <c r="S36" s="37"/>
      <c r="T36" s="40"/>
      <c r="U36" s="37"/>
      <c r="V36" s="37"/>
      <c r="W36" s="37"/>
      <c r="X36" s="37"/>
      <c r="Y36" s="37"/>
      <c r="Z36" s="37"/>
      <c r="AA36" s="37"/>
      <c r="AB36" s="37"/>
      <c r="AC36" s="37"/>
      <c r="AD36" s="37"/>
      <c r="AE36" s="37"/>
      <c r="AF36" s="37"/>
      <c r="AG36" s="37"/>
      <c r="AH36" s="37"/>
      <c r="AI36" s="37"/>
      <c r="AJ36" s="37"/>
    </row>
    <row r="37" spans="1:36" ht="12.75" customHeight="1" x14ac:dyDescent="0.2">
      <c r="B37" s="117" t="s">
        <v>41</v>
      </c>
      <c r="C37" s="117"/>
      <c r="D37" s="117"/>
      <c r="E37" s="117"/>
      <c r="F37" s="117"/>
      <c r="G37" s="117"/>
      <c r="H37" s="117"/>
      <c r="I37" s="93"/>
      <c r="J37" s="89"/>
      <c r="K37" s="89"/>
      <c r="L37" s="89"/>
      <c r="M37" s="89"/>
      <c r="N37" s="89"/>
      <c r="O37" s="89"/>
      <c r="P37" s="89"/>
      <c r="Q37" s="89"/>
      <c r="R37" s="89"/>
      <c r="S37" s="37"/>
      <c r="T37" s="40"/>
      <c r="U37" s="37"/>
      <c r="V37" s="37"/>
      <c r="W37" s="37"/>
      <c r="X37" s="37"/>
      <c r="Y37" s="37"/>
      <c r="Z37" s="37"/>
      <c r="AA37" s="37"/>
      <c r="AB37" s="37"/>
      <c r="AC37" s="37"/>
      <c r="AD37" s="37"/>
      <c r="AE37" s="37"/>
      <c r="AF37" s="37"/>
      <c r="AG37" s="37"/>
      <c r="AH37" s="37"/>
      <c r="AI37" s="37"/>
      <c r="AJ37" s="37"/>
    </row>
    <row r="38" spans="1:36" s="17" customFormat="1" x14ac:dyDescent="0.2">
      <c r="I38" s="97"/>
      <c r="T38" s="78"/>
    </row>
    <row r="39" spans="1:36" s="79" customFormat="1" ht="12.75" customHeight="1" thickBot="1" x14ac:dyDescent="0.25">
      <c r="B39" s="80"/>
      <c r="C39" s="80"/>
      <c r="D39" s="80"/>
      <c r="E39" s="80"/>
      <c r="F39" s="80"/>
      <c r="G39" s="80"/>
      <c r="H39" s="80"/>
      <c r="I39" s="97"/>
      <c r="J39" s="81"/>
      <c r="K39" s="81"/>
      <c r="L39" s="81"/>
      <c r="M39" s="81"/>
      <c r="N39" s="81"/>
      <c r="O39" s="81"/>
      <c r="P39" s="81"/>
      <c r="Q39" s="81"/>
      <c r="R39" s="81"/>
      <c r="S39" s="82"/>
      <c r="T39" s="83"/>
      <c r="U39" s="82"/>
      <c r="V39" s="82"/>
      <c r="W39" s="82"/>
      <c r="X39" s="82"/>
      <c r="Y39" s="82"/>
      <c r="Z39" s="82"/>
      <c r="AA39" s="82"/>
      <c r="AB39" s="82"/>
      <c r="AC39" s="82"/>
      <c r="AD39" s="82"/>
      <c r="AE39" s="82"/>
      <c r="AF39" s="82"/>
      <c r="AG39" s="82"/>
      <c r="AH39" s="82"/>
      <c r="AI39" s="82"/>
      <c r="AJ39" s="82"/>
    </row>
    <row r="40" spans="1:36" s="105" customFormat="1" ht="12.75" customHeight="1" x14ac:dyDescent="0.2">
      <c r="B40" s="106"/>
      <c r="C40" s="106"/>
      <c r="D40" s="106"/>
      <c r="E40" s="106"/>
      <c r="F40" s="106"/>
      <c r="G40" s="106"/>
      <c r="H40" s="106"/>
      <c r="I40" s="93"/>
      <c r="J40" s="108"/>
      <c r="K40" s="108"/>
      <c r="L40" s="108"/>
      <c r="M40" s="108"/>
      <c r="N40" s="108"/>
      <c r="O40" s="108"/>
      <c r="P40" s="108"/>
      <c r="Q40" s="108"/>
      <c r="R40" s="108"/>
      <c r="S40" s="109"/>
      <c r="T40" s="110"/>
      <c r="U40" s="109"/>
      <c r="V40" s="109"/>
      <c r="W40" s="109"/>
      <c r="X40" s="109"/>
      <c r="Y40" s="109"/>
      <c r="Z40" s="109"/>
      <c r="AA40" s="109"/>
      <c r="AB40" s="109"/>
      <c r="AC40" s="109"/>
      <c r="AD40" s="109"/>
      <c r="AE40" s="109"/>
      <c r="AF40" s="109"/>
      <c r="AG40" s="109"/>
      <c r="AH40" s="109"/>
      <c r="AI40" s="109"/>
      <c r="AJ40" s="109"/>
    </row>
    <row r="41" spans="1:36" ht="15" x14ac:dyDescent="0.25">
      <c r="B41" s="21" t="s">
        <v>2</v>
      </c>
      <c r="C41" s="10" t="s">
        <v>55</v>
      </c>
      <c r="I41" s="107"/>
      <c r="J41" s="50" t="s">
        <v>69</v>
      </c>
      <c r="K41" s="6"/>
      <c r="M41" s="6" t="s">
        <v>107</v>
      </c>
    </row>
    <row r="42" spans="1:36" ht="9" customHeight="1" x14ac:dyDescent="0.25">
      <c r="B42" s="41"/>
      <c r="C42" s="10"/>
      <c r="I42" s="93"/>
    </row>
    <row r="43" spans="1:36" ht="15" x14ac:dyDescent="0.25">
      <c r="A43" s="4" t="s">
        <v>160</v>
      </c>
      <c r="B43" s="7"/>
      <c r="C43" s="8"/>
      <c r="D43" s="8"/>
      <c r="E43" s="9"/>
      <c r="F43" s="6"/>
      <c r="G43" s="6"/>
      <c r="H43" s="6"/>
      <c r="I43" s="93"/>
      <c r="J43" s="118" t="s">
        <v>101</v>
      </c>
      <c r="K43" s="118"/>
      <c r="L43" s="50" t="s">
        <v>73</v>
      </c>
      <c r="M43" s="50" t="s">
        <v>68</v>
      </c>
      <c r="N43" s="50" t="s">
        <v>68</v>
      </c>
      <c r="O43" s="50" t="s">
        <v>68</v>
      </c>
      <c r="P43" s="6" t="s">
        <v>68</v>
      </c>
      <c r="Q43" s="6"/>
      <c r="R43" s="6"/>
      <c r="U43" s="37"/>
      <c r="V43" s="37"/>
      <c r="W43" s="37"/>
      <c r="X43" s="37"/>
      <c r="Y43" s="37"/>
      <c r="Z43" s="37"/>
      <c r="AA43" s="37"/>
      <c r="AB43" s="37"/>
      <c r="AC43" s="37"/>
      <c r="AD43" s="37"/>
      <c r="AE43" s="37"/>
      <c r="AF43" s="37"/>
      <c r="AG43" s="37"/>
      <c r="AH43" s="37"/>
      <c r="AI43" s="37"/>
      <c r="AJ43" s="37"/>
    </row>
    <row r="44" spans="1:36" x14ac:dyDescent="0.2">
      <c r="A44" s="6"/>
      <c r="C44" s="100" t="s">
        <v>3</v>
      </c>
      <c r="D44" s="100" t="s">
        <v>4</v>
      </c>
      <c r="E44" s="100" t="s">
        <v>5</v>
      </c>
      <c r="F44" s="100" t="s">
        <v>6</v>
      </c>
      <c r="G44" s="100" t="s">
        <v>25</v>
      </c>
      <c r="H44" s="91" t="s">
        <v>65</v>
      </c>
      <c r="I44" s="93" t="s">
        <v>130</v>
      </c>
      <c r="J44" s="61" t="s">
        <v>127</v>
      </c>
      <c r="K44" s="71" t="s">
        <v>126</v>
      </c>
      <c r="L44" s="100" t="s">
        <v>71</v>
      </c>
      <c r="M44" s="61" t="s">
        <v>121</v>
      </c>
      <c r="N44" s="61" t="s">
        <v>124</v>
      </c>
      <c r="O44" s="61" t="s">
        <v>125</v>
      </c>
      <c r="P44" s="61" t="s">
        <v>97</v>
      </c>
      <c r="Q44" s="61" t="s">
        <v>98</v>
      </c>
      <c r="S44" s="37"/>
      <c r="T44" s="40"/>
      <c r="U44" s="37"/>
      <c r="V44" s="37"/>
      <c r="W44" s="37"/>
      <c r="X44" s="37"/>
      <c r="Y44" s="37"/>
      <c r="Z44" s="37"/>
      <c r="AA44" s="37"/>
      <c r="AB44" s="37"/>
      <c r="AC44" s="37"/>
      <c r="AD44" s="37"/>
      <c r="AE44" s="37"/>
      <c r="AF44" s="37"/>
      <c r="AG44" s="37"/>
      <c r="AH44" s="37"/>
      <c r="AI44" s="37"/>
      <c r="AJ44" s="37"/>
    </row>
    <row r="45" spans="1:36" x14ac:dyDescent="0.2">
      <c r="C45" s="102"/>
      <c r="D45" s="102"/>
      <c r="E45" s="102"/>
      <c r="F45" s="102"/>
      <c r="G45" s="102"/>
      <c r="I45" s="93"/>
      <c r="J45" s="62" t="s">
        <v>65</v>
      </c>
      <c r="K45" s="62"/>
      <c r="L45" s="62"/>
      <c r="M45" s="54" t="str">
        <f>IF(AND(J45="",K45=""),"x","")</f>
        <v/>
      </c>
      <c r="N45" s="54" t="str">
        <f t="shared" ref="N45:N46" si="5">IF(AND(L45="x",M45="",J45="x"),"x","")</f>
        <v/>
      </c>
      <c r="O45" s="54" t="str">
        <f t="shared" ref="O45:O46" si="6">IF(AND(L45="x",M45="",K45="x"),"x","")</f>
        <v/>
      </c>
      <c r="P45" s="54">
        <f t="shared" ref="P45:P46" si="7">IF(AND(J45="x",L45="x"),F45,)</f>
        <v>0</v>
      </c>
      <c r="Q45" s="54">
        <f t="shared" ref="Q45:Q46" si="8">IF(AND(K45="x",L45="x"),F45,)</f>
        <v>0</v>
      </c>
      <c r="S45" s="37"/>
      <c r="T45" s="52"/>
      <c r="U45" s="37"/>
      <c r="V45" s="37"/>
      <c r="W45" s="37"/>
      <c r="X45" s="37"/>
      <c r="Y45" s="37"/>
      <c r="Z45" s="37"/>
      <c r="AA45" s="37"/>
      <c r="AB45" s="37"/>
      <c r="AC45" s="37"/>
      <c r="AD45" s="37"/>
      <c r="AE45" s="37"/>
      <c r="AF45" s="37"/>
      <c r="AG45" s="37"/>
      <c r="AH45" s="37"/>
      <c r="AI45" s="37"/>
      <c r="AJ45" s="37"/>
    </row>
    <row r="46" spans="1:36" x14ac:dyDescent="0.2">
      <c r="C46" s="102"/>
      <c r="D46" s="103"/>
      <c r="E46" s="103"/>
      <c r="F46" s="102"/>
      <c r="G46" s="102"/>
      <c r="I46" s="94"/>
      <c r="J46" s="63" t="s">
        <v>65</v>
      </c>
      <c r="K46" s="62"/>
      <c r="L46" s="62"/>
      <c r="M46" s="54" t="str">
        <f t="shared" ref="M46" si="9">IF(AND(J46="",K46=""),"x","")</f>
        <v/>
      </c>
      <c r="N46" s="54" t="str">
        <f t="shared" si="5"/>
        <v/>
      </c>
      <c r="O46" s="54" t="str">
        <f t="shared" si="6"/>
        <v/>
      </c>
      <c r="P46" s="54">
        <f t="shared" si="7"/>
        <v>0</v>
      </c>
      <c r="Q46" s="54">
        <f t="shared" si="8"/>
        <v>0</v>
      </c>
      <c r="S46" s="37"/>
      <c r="T46" s="52"/>
      <c r="U46" s="37"/>
      <c r="V46" s="37"/>
      <c r="W46" s="37"/>
      <c r="X46" s="37"/>
      <c r="Y46" s="37"/>
      <c r="Z46" s="37"/>
      <c r="AA46" s="37"/>
      <c r="AB46" s="37"/>
      <c r="AC46" s="37"/>
      <c r="AD46" s="37"/>
      <c r="AE46" s="37"/>
      <c r="AF46" s="37"/>
      <c r="AG46" s="37"/>
      <c r="AH46" s="37"/>
      <c r="AI46" s="37"/>
      <c r="AJ46" s="37"/>
    </row>
    <row r="47" spans="1:36" x14ac:dyDescent="0.2">
      <c r="C47" s="102"/>
      <c r="D47" s="102"/>
      <c r="E47" s="102"/>
      <c r="F47" s="102"/>
      <c r="G47" s="102"/>
      <c r="I47" s="95"/>
      <c r="J47" s="62" t="s">
        <v>65</v>
      </c>
      <c r="K47" s="62"/>
      <c r="L47" s="62" t="s">
        <v>65</v>
      </c>
      <c r="M47" s="54" t="str">
        <f>IF(AND(J47="",K47=""),"x","")</f>
        <v/>
      </c>
      <c r="N47" s="54" t="str">
        <f>IF(AND(L47="x",M47="",J47="x"),"x","")</f>
        <v>x</v>
      </c>
      <c r="O47" s="54" t="str">
        <f>IF(AND(L47="x",M47="",K47="x"),"x","")</f>
        <v/>
      </c>
      <c r="P47" s="54">
        <f>IF(AND(J47="x",L47="x"),F47,)</f>
        <v>0</v>
      </c>
      <c r="Q47" s="54">
        <f>IF(AND(K47="x",L47="x"),F47,)</f>
        <v>0</v>
      </c>
      <c r="S47" s="37"/>
      <c r="T47" s="52"/>
      <c r="U47" s="37"/>
      <c r="V47" s="37"/>
      <c r="W47" s="37"/>
      <c r="X47" s="37"/>
      <c r="Y47" s="37"/>
      <c r="Z47" s="37"/>
      <c r="AA47" s="37"/>
      <c r="AB47" s="37"/>
      <c r="AC47" s="37"/>
      <c r="AD47" s="37"/>
      <c r="AE47" s="37"/>
      <c r="AF47" s="37"/>
      <c r="AG47" s="37"/>
      <c r="AH47" s="37"/>
      <c r="AI47" s="37"/>
      <c r="AJ47" s="37"/>
    </row>
    <row r="48" spans="1:36" x14ac:dyDescent="0.2">
      <c r="C48" s="102"/>
      <c r="D48" s="102"/>
      <c r="E48" s="102"/>
      <c r="F48" s="102"/>
      <c r="G48" s="102"/>
      <c r="I48" s="95"/>
      <c r="J48" s="62"/>
      <c r="K48" s="62"/>
      <c r="L48" s="62" t="s">
        <v>65</v>
      </c>
      <c r="M48" s="54" t="str">
        <f>IF(AND(J48="",K48=""),"x","")</f>
        <v>x</v>
      </c>
      <c r="N48" s="54" t="str">
        <f>IF(AND(L48="x",M48="",J48="x"),"x","")</f>
        <v/>
      </c>
      <c r="O48" s="54" t="str">
        <f>IF(AND(L48="x",M48="",K48="x"),"x","")</f>
        <v/>
      </c>
      <c r="P48" s="54">
        <f>IF(AND(J48="x",L48="x"),F48,)</f>
        <v>0</v>
      </c>
      <c r="Q48" s="54">
        <f>IF(AND(K48="x",L48="x"),F48,)</f>
        <v>0</v>
      </c>
      <c r="S48" s="37"/>
      <c r="T48" s="52"/>
      <c r="U48" s="37"/>
      <c r="V48" s="37"/>
      <c r="W48" s="37"/>
      <c r="X48" s="37"/>
      <c r="Y48" s="37"/>
      <c r="Z48" s="37"/>
      <c r="AA48" s="37"/>
      <c r="AB48" s="37"/>
      <c r="AC48" s="37"/>
      <c r="AD48" s="37"/>
      <c r="AE48" s="37"/>
      <c r="AF48" s="37"/>
      <c r="AG48" s="37"/>
      <c r="AH48" s="37"/>
      <c r="AI48" s="37"/>
      <c r="AJ48" s="37"/>
    </row>
    <row r="49" spans="1:50" x14ac:dyDescent="0.2">
      <c r="C49" s="102"/>
      <c r="D49" s="102"/>
      <c r="E49" s="102"/>
      <c r="F49" s="102"/>
      <c r="G49" s="102"/>
      <c r="I49" s="95"/>
      <c r="J49" s="62"/>
      <c r="K49" s="62" t="s">
        <v>65</v>
      </c>
      <c r="L49" s="62" t="s">
        <v>65</v>
      </c>
      <c r="M49" s="54" t="str">
        <f t="shared" ref="M49:M51" si="10">IF(AND(J49="",K49=""),"x","")</f>
        <v/>
      </c>
      <c r="N49" s="54" t="str">
        <f t="shared" ref="N49:N51" si="11">IF(AND(L49="x",M49="",J49="x"),"x","")</f>
        <v/>
      </c>
      <c r="O49" s="54" t="str">
        <f t="shared" ref="O49:O51" si="12">IF(AND(L49="x",M49="",K49="x"),"x","")</f>
        <v>x</v>
      </c>
      <c r="P49" s="54">
        <f t="shared" ref="P49:P51" si="13">IF(AND(J49="x",L49="x"),F49,)</f>
        <v>0</v>
      </c>
      <c r="Q49" s="54">
        <f t="shared" ref="Q49:Q51" si="14">IF(AND(K49="x",L49="x"),F49,)</f>
        <v>0</v>
      </c>
      <c r="S49" s="37"/>
      <c r="T49" s="52"/>
      <c r="U49" s="37"/>
      <c r="V49" s="37"/>
      <c r="W49" s="37"/>
      <c r="X49" s="37"/>
      <c r="Y49" s="37"/>
      <c r="Z49" s="37"/>
      <c r="AA49" s="37"/>
      <c r="AB49" s="37"/>
      <c r="AC49" s="37"/>
      <c r="AD49" s="37"/>
      <c r="AE49" s="37"/>
      <c r="AF49" s="37"/>
      <c r="AG49" s="37"/>
      <c r="AH49" s="37"/>
      <c r="AI49" s="37"/>
      <c r="AJ49" s="37"/>
    </row>
    <row r="50" spans="1:50" x14ac:dyDescent="0.2">
      <c r="C50" s="102"/>
      <c r="D50" s="103"/>
      <c r="E50" s="103"/>
      <c r="F50" s="102"/>
      <c r="G50" s="75"/>
      <c r="I50" s="95"/>
      <c r="J50" s="62"/>
      <c r="K50" s="63" t="s">
        <v>65</v>
      </c>
      <c r="L50" s="62"/>
      <c r="M50" s="54" t="str">
        <f t="shared" si="10"/>
        <v/>
      </c>
      <c r="N50" s="54" t="str">
        <f t="shared" si="11"/>
        <v/>
      </c>
      <c r="O50" s="54" t="str">
        <f t="shared" si="12"/>
        <v/>
      </c>
      <c r="P50" s="54">
        <f t="shared" si="13"/>
        <v>0</v>
      </c>
      <c r="Q50" s="54">
        <f t="shared" si="14"/>
        <v>0</v>
      </c>
      <c r="S50" s="37"/>
      <c r="T50" s="40"/>
      <c r="U50" s="37"/>
      <c r="V50" s="37"/>
      <c r="W50" s="37"/>
      <c r="X50" s="37"/>
      <c r="Y50" s="37"/>
      <c r="Z50" s="37"/>
      <c r="AA50" s="37"/>
      <c r="AB50" s="37"/>
      <c r="AC50" s="37"/>
      <c r="AD50" s="37"/>
      <c r="AE50" s="37"/>
      <c r="AF50" s="37"/>
      <c r="AG50" s="37"/>
      <c r="AH50" s="37"/>
      <c r="AI50" s="37"/>
      <c r="AJ50" s="37"/>
    </row>
    <row r="51" spans="1:50" x14ac:dyDescent="0.2">
      <c r="A51" s="6"/>
      <c r="C51" s="102"/>
      <c r="D51" s="102"/>
      <c r="E51" s="102"/>
      <c r="F51" s="102"/>
      <c r="G51" s="102"/>
      <c r="I51" s="95"/>
      <c r="J51" s="64"/>
      <c r="K51" s="65" t="s">
        <v>65</v>
      </c>
      <c r="L51" s="64"/>
      <c r="M51" s="54" t="str">
        <f t="shared" si="10"/>
        <v/>
      </c>
      <c r="N51" s="54" t="str">
        <f t="shared" si="11"/>
        <v/>
      </c>
      <c r="O51" s="54" t="str">
        <f t="shared" si="12"/>
        <v/>
      </c>
      <c r="P51" s="54">
        <f t="shared" si="13"/>
        <v>0</v>
      </c>
      <c r="Q51" s="54">
        <f t="shared" si="14"/>
        <v>0</v>
      </c>
      <c r="S51" s="37"/>
      <c r="T51" s="40"/>
      <c r="U51" s="37"/>
      <c r="V51" s="37"/>
      <c r="W51" s="37"/>
      <c r="X51" s="37"/>
      <c r="Y51" s="37"/>
      <c r="Z51" s="37"/>
      <c r="AA51" s="37"/>
      <c r="AB51" s="37"/>
      <c r="AC51" s="37"/>
      <c r="AD51" s="37"/>
      <c r="AE51" s="37"/>
      <c r="AF51" s="37"/>
      <c r="AG51" s="37"/>
      <c r="AH51" s="37"/>
      <c r="AI51" s="37"/>
      <c r="AJ51" s="37"/>
    </row>
    <row r="52" spans="1:50" s="17" customFormat="1" x14ac:dyDescent="0.2">
      <c r="A52" s="16"/>
      <c r="B52" s="16"/>
      <c r="C52" s="16"/>
      <c r="D52" s="16"/>
      <c r="E52" s="16"/>
      <c r="F52" s="16"/>
      <c r="G52" s="61" t="s">
        <v>93</v>
      </c>
      <c r="H52" s="61" t="s">
        <v>92</v>
      </c>
      <c r="I52" s="96"/>
      <c r="J52" s="23"/>
      <c r="K52" s="23"/>
      <c r="L52" s="23"/>
      <c r="M52" s="16"/>
      <c r="N52" s="16"/>
      <c r="O52" s="16"/>
      <c r="P52" s="16"/>
      <c r="Q52" s="16"/>
      <c r="S52" s="37"/>
      <c r="T52" s="40"/>
      <c r="U52" s="37"/>
      <c r="V52" s="37"/>
      <c r="W52" s="37"/>
      <c r="X52" s="37"/>
      <c r="Y52" s="37"/>
      <c r="Z52" s="37"/>
      <c r="AA52" s="37"/>
      <c r="AB52" s="37"/>
      <c r="AC52" s="37"/>
      <c r="AD52" s="37"/>
      <c r="AE52" s="37"/>
      <c r="AF52" s="37"/>
      <c r="AG52" s="37"/>
      <c r="AH52" s="37"/>
      <c r="AI52" s="37"/>
      <c r="AJ52" s="37"/>
      <c r="AK52" s="35"/>
      <c r="AL52" s="35"/>
      <c r="AM52" s="35"/>
      <c r="AN52" s="35"/>
      <c r="AO52" s="35"/>
      <c r="AP52" s="35"/>
      <c r="AQ52" s="35"/>
      <c r="AR52" s="35"/>
      <c r="AS52" s="35"/>
      <c r="AT52" s="35"/>
      <c r="AU52" s="35"/>
      <c r="AV52" s="35"/>
      <c r="AW52" s="35"/>
      <c r="AX52" s="35"/>
    </row>
    <row r="53" spans="1:50" s="17" customFormat="1" x14ac:dyDescent="0.2">
      <c r="A53" s="16"/>
      <c r="B53" s="16"/>
      <c r="C53" s="16"/>
      <c r="D53" s="16"/>
      <c r="E53" s="58"/>
      <c r="F53" s="60" t="s">
        <v>122</v>
      </c>
      <c r="G53" s="59">
        <f>SUMIF(M45:M51,"x",G45:G51)</f>
        <v>0</v>
      </c>
      <c r="H53" s="59">
        <f>SUMIFS(G45:G51,L45:L51,"x",M45:M51,"x")</f>
        <v>0</v>
      </c>
      <c r="I53" s="95"/>
      <c r="J53" s="23"/>
      <c r="K53" s="23"/>
      <c r="L53" s="23"/>
      <c r="N53" s="16"/>
      <c r="O53" s="16"/>
      <c r="P53" s="66" t="s">
        <v>99</v>
      </c>
      <c r="Q53" s="16"/>
      <c r="S53" s="37"/>
      <c r="T53" s="40"/>
      <c r="U53" s="37"/>
      <c r="V53" s="37"/>
      <c r="W53" s="37"/>
      <c r="X53" s="37"/>
      <c r="Y53" s="37"/>
      <c r="Z53" s="37"/>
      <c r="AA53" s="37"/>
      <c r="AB53" s="37"/>
      <c r="AC53" s="37"/>
      <c r="AD53" s="37"/>
      <c r="AE53" s="37"/>
      <c r="AF53" s="37"/>
      <c r="AG53" s="37"/>
      <c r="AH53" s="37"/>
      <c r="AI53" s="37"/>
      <c r="AJ53" s="37"/>
      <c r="AK53" s="35"/>
      <c r="AL53" s="35"/>
      <c r="AM53" s="35"/>
      <c r="AN53" s="35"/>
      <c r="AO53" s="35"/>
      <c r="AP53" s="35"/>
      <c r="AQ53" s="35"/>
      <c r="AR53" s="35"/>
      <c r="AS53" s="35"/>
      <c r="AT53" s="35"/>
      <c r="AU53" s="35"/>
      <c r="AV53" s="35"/>
      <c r="AW53" s="35"/>
      <c r="AX53" s="35"/>
    </row>
    <row r="54" spans="1:50" s="17" customFormat="1" x14ac:dyDescent="0.2">
      <c r="A54" s="16"/>
      <c r="B54" s="16"/>
      <c r="C54" s="16"/>
      <c r="D54" s="16"/>
      <c r="E54" s="58"/>
      <c r="F54" s="60" t="s">
        <v>119</v>
      </c>
      <c r="G54" s="59">
        <f>SUMIF(J45:J51,"x",G45:G51)</f>
        <v>0</v>
      </c>
      <c r="H54" s="59">
        <f>SUMIF(N45:N51,"x",G45:G51)</f>
        <v>0</v>
      </c>
      <c r="I54" s="93"/>
      <c r="J54" s="23"/>
      <c r="K54" s="23"/>
      <c r="L54" s="23"/>
      <c r="M54" s="16"/>
      <c r="N54" s="16"/>
      <c r="O54" s="16"/>
      <c r="P54" s="16">
        <f>MAX(P45:P51)</f>
        <v>0</v>
      </c>
      <c r="Q54" s="16"/>
      <c r="S54" s="37"/>
      <c r="T54" s="40"/>
      <c r="U54" s="37"/>
      <c r="V54" s="37"/>
      <c r="W54" s="37"/>
      <c r="X54" s="37"/>
      <c r="Y54" s="37"/>
      <c r="Z54" s="37"/>
      <c r="AA54" s="37"/>
      <c r="AB54" s="37"/>
      <c r="AC54" s="37"/>
      <c r="AD54" s="37"/>
      <c r="AE54" s="37"/>
      <c r="AF54" s="37"/>
      <c r="AG54" s="37"/>
      <c r="AH54" s="37"/>
      <c r="AI54" s="37"/>
      <c r="AJ54" s="37"/>
      <c r="AK54" s="35"/>
      <c r="AL54" s="35"/>
      <c r="AM54" s="35"/>
      <c r="AN54" s="35"/>
      <c r="AO54" s="35"/>
      <c r="AP54" s="35"/>
      <c r="AQ54" s="35"/>
      <c r="AR54" s="35"/>
      <c r="AS54" s="35"/>
      <c r="AT54" s="35"/>
      <c r="AU54" s="35"/>
      <c r="AV54" s="35"/>
      <c r="AW54" s="35"/>
      <c r="AX54" s="35"/>
    </row>
    <row r="55" spans="1:50" s="17" customFormat="1" x14ac:dyDescent="0.2">
      <c r="A55" s="16"/>
      <c r="B55" s="16"/>
      <c r="C55" s="16"/>
      <c r="D55" s="16"/>
      <c r="E55" s="58"/>
      <c r="F55" s="60" t="s">
        <v>120</v>
      </c>
      <c r="G55" s="59">
        <f>SUMIF(K45:K51,"x",G45:G51)</f>
        <v>0</v>
      </c>
      <c r="H55" s="59">
        <f>SUMIF(O45:O51,"x",G45:G51)</f>
        <v>0</v>
      </c>
      <c r="I55" s="94"/>
      <c r="J55" s="23"/>
      <c r="K55" s="23"/>
      <c r="L55" s="23"/>
      <c r="M55" s="16"/>
      <c r="N55" s="16"/>
      <c r="O55" s="16"/>
      <c r="P55" s="71" t="s">
        <v>100</v>
      </c>
      <c r="Q55" s="16"/>
      <c r="S55" s="37"/>
      <c r="T55" s="40"/>
      <c r="U55" s="37"/>
      <c r="V55" s="37"/>
      <c r="W55" s="37"/>
      <c r="X55" s="37"/>
      <c r="Y55" s="37"/>
      <c r="Z55" s="37"/>
      <c r="AA55" s="37"/>
      <c r="AB55" s="37"/>
      <c r="AC55" s="37"/>
      <c r="AD55" s="37"/>
      <c r="AE55" s="37"/>
      <c r="AF55" s="37"/>
      <c r="AG55" s="37"/>
      <c r="AH55" s="37"/>
      <c r="AI55" s="37"/>
      <c r="AJ55" s="37"/>
      <c r="AK55" s="35"/>
      <c r="AL55" s="35"/>
      <c r="AM55" s="35"/>
      <c r="AN55" s="35"/>
      <c r="AO55" s="35"/>
      <c r="AP55" s="35"/>
      <c r="AQ55" s="35"/>
      <c r="AR55" s="35"/>
      <c r="AS55" s="35"/>
      <c r="AT55" s="35"/>
      <c r="AU55" s="35"/>
      <c r="AV55" s="35"/>
      <c r="AW55" s="35"/>
      <c r="AX55" s="35"/>
    </row>
    <row r="56" spans="1:50" s="17" customFormat="1" x14ac:dyDescent="0.2">
      <c r="A56" s="16"/>
      <c r="B56" s="16"/>
      <c r="C56" s="16"/>
      <c r="D56" s="16"/>
      <c r="E56" s="60"/>
      <c r="F56" s="60" t="s">
        <v>81</v>
      </c>
      <c r="G56" s="59">
        <f>SUM(G45:G51)</f>
        <v>0</v>
      </c>
      <c r="H56" s="59">
        <f>SUMIF(L45:L51,"x",G45:G51)</f>
        <v>0</v>
      </c>
      <c r="I56" s="94"/>
      <c r="J56" s="23"/>
      <c r="K56" s="23"/>
      <c r="L56" s="23"/>
      <c r="M56" s="16"/>
      <c r="N56" s="16"/>
      <c r="O56" s="16"/>
      <c r="P56" s="16">
        <f>MAX(Q45:Q51)</f>
        <v>0</v>
      </c>
      <c r="Q56" s="16"/>
      <c r="S56" s="37"/>
      <c r="T56" s="40"/>
      <c r="U56" s="37"/>
      <c r="V56" s="37"/>
      <c r="W56" s="37"/>
      <c r="X56" s="37"/>
      <c r="Y56" s="37"/>
      <c r="Z56" s="37"/>
      <c r="AA56" s="37"/>
      <c r="AB56" s="37"/>
      <c r="AC56" s="37"/>
      <c r="AD56" s="37"/>
      <c r="AE56" s="37"/>
      <c r="AF56" s="37"/>
      <c r="AG56" s="37"/>
      <c r="AH56" s="37"/>
      <c r="AI56" s="37"/>
      <c r="AJ56" s="37"/>
      <c r="AK56" s="35"/>
      <c r="AL56" s="35"/>
      <c r="AM56" s="35"/>
      <c r="AN56" s="35"/>
      <c r="AO56" s="35"/>
      <c r="AP56" s="35"/>
      <c r="AQ56" s="35"/>
      <c r="AR56" s="35"/>
      <c r="AS56" s="35"/>
      <c r="AT56" s="35"/>
      <c r="AU56" s="35"/>
      <c r="AV56" s="35"/>
      <c r="AW56" s="35"/>
      <c r="AX56" s="35"/>
    </row>
    <row r="57" spans="1:50" s="17" customFormat="1" x14ac:dyDescent="0.2">
      <c r="A57" s="16"/>
      <c r="B57" s="16"/>
      <c r="C57" s="16"/>
      <c r="D57" s="16"/>
      <c r="I57" s="94"/>
      <c r="J57" s="23"/>
      <c r="K57" s="23"/>
      <c r="L57" s="23"/>
      <c r="M57" s="16"/>
      <c r="N57" s="71" t="s">
        <v>128</v>
      </c>
      <c r="O57"/>
      <c r="P57"/>
      <c r="Q57"/>
      <c r="S57" s="37"/>
      <c r="T57" s="40"/>
      <c r="U57" s="37"/>
      <c r="V57" s="37"/>
      <c r="W57" s="37"/>
      <c r="X57" s="37"/>
      <c r="Y57" s="37"/>
      <c r="Z57" s="37"/>
      <c r="AA57" s="37"/>
      <c r="AB57" s="37"/>
      <c r="AC57" s="37"/>
      <c r="AD57" s="37"/>
      <c r="AE57" s="37"/>
      <c r="AF57" s="37"/>
      <c r="AG57" s="37"/>
      <c r="AH57" s="37"/>
      <c r="AI57" s="37"/>
      <c r="AJ57" s="37"/>
      <c r="AK57" s="35"/>
      <c r="AL57" s="35"/>
      <c r="AM57" s="35"/>
      <c r="AN57" s="35"/>
      <c r="AO57" s="35"/>
      <c r="AP57" s="35"/>
      <c r="AQ57" s="35"/>
      <c r="AR57" s="35"/>
      <c r="AS57" s="35"/>
      <c r="AT57" s="35"/>
      <c r="AU57" s="35"/>
      <c r="AV57" s="35"/>
      <c r="AW57" s="35"/>
      <c r="AX57" s="35"/>
    </row>
    <row r="58" spans="1:50" ht="15" x14ac:dyDescent="0.25">
      <c r="A58" s="4" t="s">
        <v>28</v>
      </c>
      <c r="I58" s="94"/>
      <c r="M58" s="16">
        <f>COUNTIF(M45:M51,"x")</f>
        <v>1</v>
      </c>
      <c r="N58" s="16">
        <f ca="1">IF(M58&lt;&gt;0,SUMIF(M45:M51,"x",F45:F50)/M58,MIN(F45:F50))</f>
        <v>0</v>
      </c>
      <c r="O58" s="100"/>
      <c r="P58" s="100"/>
      <c r="Q58" s="100"/>
      <c r="S58" s="37"/>
      <c r="T58" s="40"/>
      <c r="U58" s="37"/>
      <c r="V58" s="37"/>
      <c r="W58" s="37"/>
      <c r="X58" s="37"/>
      <c r="Y58" s="37"/>
      <c r="Z58" s="37"/>
      <c r="AA58" s="37"/>
      <c r="AB58" s="37"/>
      <c r="AC58" s="37"/>
      <c r="AD58" s="37"/>
      <c r="AE58" s="37"/>
      <c r="AF58" s="37"/>
      <c r="AG58" s="37"/>
      <c r="AH58" s="37"/>
      <c r="AI58" s="37"/>
      <c r="AJ58" s="37"/>
    </row>
    <row r="59" spans="1:50" x14ac:dyDescent="0.2">
      <c r="A59" s="6" t="s">
        <v>18</v>
      </c>
      <c r="B59" s="24"/>
      <c r="C59" s="100" t="s">
        <v>32</v>
      </c>
      <c r="D59" s="100" t="s">
        <v>20</v>
      </c>
      <c r="E59" s="100" t="s">
        <v>53</v>
      </c>
      <c r="F59" s="100" t="s">
        <v>31</v>
      </c>
      <c r="G59" s="22"/>
      <c r="H59" s="22"/>
      <c r="I59" s="93"/>
      <c r="J59" s="28"/>
      <c r="K59" s="28"/>
      <c r="L59" s="28"/>
      <c r="M59" s="28"/>
      <c r="N59" s="28"/>
      <c r="O59" s="28"/>
      <c r="P59" s="28"/>
      <c r="Q59" s="28"/>
      <c r="R59" s="28"/>
      <c r="S59" s="37"/>
      <c r="T59" s="40"/>
      <c r="U59" s="37"/>
      <c r="V59" s="37"/>
      <c r="W59" s="37"/>
      <c r="X59" s="37"/>
      <c r="Y59" s="37"/>
      <c r="Z59" s="37"/>
      <c r="AA59" s="37"/>
      <c r="AB59" s="37"/>
      <c r="AC59" s="37"/>
      <c r="AD59" s="37"/>
      <c r="AE59" s="37"/>
      <c r="AF59" s="37"/>
      <c r="AG59" s="37"/>
      <c r="AH59" s="37"/>
      <c r="AI59" s="37"/>
      <c r="AJ59" s="37"/>
    </row>
    <row r="60" spans="1:50" x14ac:dyDescent="0.2">
      <c r="B60" s="25"/>
      <c r="C60" s="33"/>
      <c r="D60" s="101"/>
      <c r="E60" s="33"/>
      <c r="F60" s="28"/>
      <c r="G60" s="22"/>
      <c r="H60" s="22"/>
      <c r="I60" s="94"/>
      <c r="J60" s="28"/>
      <c r="K60" s="28"/>
      <c r="L60" s="28"/>
      <c r="M60" s="28"/>
      <c r="N60" s="28"/>
      <c r="O60" s="28"/>
      <c r="P60" s="28"/>
      <c r="Q60" s="28"/>
      <c r="R60" s="28"/>
      <c r="S60" s="37"/>
      <c r="T60" s="40"/>
      <c r="U60" s="37"/>
      <c r="V60" s="37"/>
      <c r="W60" s="37"/>
      <c r="X60" s="37"/>
      <c r="Y60" s="37"/>
      <c r="Z60" s="37"/>
      <c r="AA60" s="37"/>
      <c r="AB60" s="37"/>
      <c r="AC60" s="37"/>
      <c r="AD60" s="37"/>
      <c r="AE60" s="37"/>
      <c r="AF60" s="37"/>
      <c r="AG60" s="37"/>
      <c r="AH60" s="37"/>
      <c r="AI60" s="37"/>
      <c r="AJ60" s="37"/>
    </row>
    <row r="61" spans="1:50" x14ac:dyDescent="0.2">
      <c r="G61" s="17"/>
      <c r="H61" s="17"/>
      <c r="I61" s="94"/>
      <c r="S61" s="37"/>
      <c r="T61" s="40"/>
      <c r="U61" s="37"/>
      <c r="V61" s="37"/>
      <c r="W61" s="37"/>
      <c r="X61" s="37"/>
      <c r="Y61" s="37"/>
      <c r="Z61" s="37"/>
      <c r="AA61" s="37"/>
      <c r="AB61" s="37"/>
      <c r="AC61" s="37"/>
      <c r="AD61" s="37"/>
      <c r="AE61" s="37"/>
      <c r="AF61" s="37"/>
      <c r="AG61" s="37"/>
      <c r="AH61" s="37"/>
      <c r="AI61" s="37"/>
      <c r="AJ61" s="37"/>
    </row>
    <row r="62" spans="1:50" x14ac:dyDescent="0.2">
      <c r="A62" s="6" t="s">
        <v>13</v>
      </c>
      <c r="B62" s="6"/>
      <c r="D62" s="118" t="s">
        <v>19</v>
      </c>
      <c r="E62" s="118"/>
      <c r="F62" s="100" t="s">
        <v>59</v>
      </c>
      <c r="G62" s="22"/>
      <c r="H62" s="22"/>
      <c r="I62" s="93"/>
      <c r="J62" s="100"/>
      <c r="K62" s="100"/>
      <c r="L62" s="100"/>
      <c r="M62" s="61"/>
      <c r="N62" s="100"/>
      <c r="O62" s="100"/>
      <c r="P62" s="100"/>
      <c r="Q62" s="100"/>
      <c r="R62" s="100"/>
      <c r="S62" s="37"/>
      <c r="T62" s="40"/>
      <c r="U62" s="37"/>
      <c r="V62" s="37"/>
      <c r="W62" s="37"/>
      <c r="X62" s="37"/>
      <c r="Y62" s="37"/>
      <c r="Z62" s="37"/>
      <c r="AA62" s="37"/>
      <c r="AB62" s="37"/>
      <c r="AC62" s="37"/>
      <c r="AD62" s="37"/>
      <c r="AE62" s="37"/>
      <c r="AF62" s="37"/>
      <c r="AG62" s="37"/>
      <c r="AH62" s="37"/>
      <c r="AI62" s="37"/>
      <c r="AJ62" s="37"/>
    </row>
    <row r="63" spans="1:50" x14ac:dyDescent="0.2">
      <c r="A63" s="6"/>
      <c r="B63" s="6"/>
      <c r="D63" s="122"/>
      <c r="E63" s="122"/>
      <c r="F63" s="28"/>
      <c r="G63" s="22"/>
      <c r="H63" s="22"/>
      <c r="I63" s="94"/>
      <c r="J63" s="28"/>
      <c r="K63" s="28"/>
      <c r="L63" s="28"/>
      <c r="M63" s="67"/>
      <c r="N63" s="67"/>
      <c r="O63" s="67"/>
      <c r="P63" s="67"/>
      <c r="Q63" s="67"/>
      <c r="R63" s="67"/>
      <c r="S63" s="37"/>
      <c r="T63" s="40"/>
      <c r="U63" s="37"/>
      <c r="V63" s="37"/>
      <c r="W63" s="37"/>
      <c r="X63" s="37"/>
      <c r="Y63" s="37"/>
      <c r="Z63" s="37"/>
      <c r="AA63" s="37"/>
      <c r="AB63" s="37"/>
      <c r="AC63" s="37"/>
      <c r="AD63" s="37"/>
      <c r="AE63" s="37"/>
      <c r="AF63" s="37"/>
      <c r="AG63" s="37"/>
      <c r="AH63" s="37"/>
      <c r="AI63" s="37"/>
      <c r="AJ63" s="37"/>
    </row>
    <row r="64" spans="1:50" x14ac:dyDescent="0.2">
      <c r="A64" s="6"/>
      <c r="B64" s="6"/>
      <c r="C64" s="6"/>
      <c r="D64" s="6"/>
      <c r="E64" s="6"/>
      <c r="F64" s="6"/>
      <c r="G64" s="6"/>
      <c r="H64" s="6"/>
      <c r="I64" s="94"/>
      <c r="J64" s="6"/>
      <c r="K64" s="6"/>
      <c r="L64" s="6"/>
      <c r="M64" s="6"/>
      <c r="N64" s="6"/>
      <c r="O64" s="6"/>
      <c r="P64" s="6"/>
      <c r="Q64" s="6"/>
      <c r="R64" s="6"/>
      <c r="S64" s="37"/>
      <c r="T64" s="40"/>
      <c r="U64" s="37"/>
      <c r="V64" s="37"/>
      <c r="W64" s="37"/>
      <c r="X64" s="37"/>
      <c r="Y64" s="37"/>
      <c r="Z64" s="37"/>
      <c r="AA64" s="37"/>
      <c r="AB64" s="37"/>
      <c r="AC64" s="37"/>
      <c r="AD64" s="37"/>
      <c r="AE64" s="37"/>
      <c r="AF64" s="37"/>
      <c r="AG64" s="37"/>
      <c r="AH64" s="37"/>
      <c r="AI64" s="37"/>
      <c r="AJ64" s="37"/>
    </row>
    <row r="65" spans="1:50" x14ac:dyDescent="0.2">
      <c r="A65" s="6" t="s">
        <v>95</v>
      </c>
      <c r="B65" s="22"/>
      <c r="D65" s="100" t="s">
        <v>21</v>
      </c>
      <c r="E65" s="100" t="s">
        <v>37</v>
      </c>
      <c r="F65" s="100" t="s">
        <v>135</v>
      </c>
      <c r="G65" s="100" t="s">
        <v>35</v>
      </c>
      <c r="H65" s="100" t="s">
        <v>34</v>
      </c>
      <c r="I65" s="93"/>
      <c r="J65" s="100"/>
      <c r="K65" s="100"/>
      <c r="L65" s="100"/>
      <c r="M65" s="100"/>
      <c r="N65" s="100"/>
      <c r="O65" s="100"/>
      <c r="P65" s="100"/>
      <c r="Q65" s="100"/>
      <c r="R65" s="100"/>
      <c r="S65" s="37"/>
      <c r="T65" s="40"/>
      <c r="U65" s="37"/>
      <c r="V65" s="37"/>
      <c r="W65" s="37"/>
      <c r="X65" s="37"/>
      <c r="Y65" s="37"/>
      <c r="Z65" s="37"/>
      <c r="AA65" s="37"/>
      <c r="AB65" s="37"/>
      <c r="AC65" s="37"/>
      <c r="AD65" s="37"/>
      <c r="AE65" s="37"/>
      <c r="AF65" s="37"/>
      <c r="AG65" s="37"/>
      <c r="AH65" s="37"/>
      <c r="AI65" s="37"/>
      <c r="AJ65" s="37"/>
    </row>
    <row r="66" spans="1:50" s="20" customFormat="1" x14ac:dyDescent="0.2">
      <c r="A66" s="99"/>
      <c r="B66" s="23"/>
      <c r="D66" s="99">
        <f ca="1">N58</f>
        <v>0</v>
      </c>
      <c r="E66" s="23">
        <f>G53</f>
        <v>0</v>
      </c>
      <c r="G66" s="99">
        <f>E66+60</f>
        <v>60</v>
      </c>
      <c r="H66" s="13">
        <f ca="1">MAX(D66,G66)</f>
        <v>60</v>
      </c>
      <c r="I66" s="94"/>
      <c r="J66" s="13"/>
      <c r="K66" s="13"/>
      <c r="L66" s="13"/>
      <c r="M66" s="13"/>
      <c r="N66" s="13"/>
      <c r="O66" s="13"/>
      <c r="P66" s="13"/>
      <c r="Q66" s="13"/>
      <c r="R66" s="13"/>
      <c r="S66" s="38"/>
      <c r="T66" s="40"/>
      <c r="U66" s="38"/>
      <c r="V66" s="38"/>
      <c r="W66" s="38"/>
      <c r="X66" s="38"/>
      <c r="Y66" s="38"/>
      <c r="Z66" s="38"/>
      <c r="AA66" s="38"/>
      <c r="AB66" s="38"/>
      <c r="AC66" s="38"/>
      <c r="AD66" s="38"/>
      <c r="AE66" s="38"/>
      <c r="AF66" s="38"/>
      <c r="AG66" s="38"/>
      <c r="AH66" s="38"/>
      <c r="AI66" s="38"/>
      <c r="AJ66" s="38"/>
      <c r="AK66" s="39"/>
      <c r="AL66" s="39"/>
      <c r="AM66" s="39"/>
      <c r="AN66" s="39"/>
      <c r="AO66" s="39"/>
      <c r="AP66" s="39"/>
      <c r="AQ66" s="39"/>
      <c r="AR66" s="39"/>
      <c r="AS66" s="39"/>
      <c r="AT66" s="39"/>
      <c r="AU66" s="39"/>
      <c r="AV66" s="39"/>
      <c r="AW66" s="39"/>
      <c r="AX66" s="39"/>
    </row>
    <row r="67" spans="1:50" x14ac:dyDescent="0.2">
      <c r="A67" s="16"/>
      <c r="B67" s="17"/>
      <c r="C67" s="15"/>
      <c r="D67" s="23"/>
      <c r="G67" s="6"/>
      <c r="I67" s="94"/>
      <c r="S67" s="37"/>
      <c r="T67" s="40"/>
      <c r="U67" s="37"/>
      <c r="V67" s="37"/>
      <c r="W67" s="37"/>
      <c r="X67" s="37"/>
      <c r="Y67" s="37"/>
      <c r="Z67" s="37"/>
      <c r="AA67" s="37"/>
      <c r="AB67" s="37"/>
      <c r="AC67" s="37"/>
      <c r="AD67" s="37"/>
      <c r="AE67" s="37"/>
      <c r="AF67" s="37"/>
      <c r="AG67" s="37"/>
      <c r="AH67" s="37"/>
      <c r="AI67" s="37"/>
      <c r="AJ67" s="37"/>
    </row>
    <row r="68" spans="1:50" ht="12.75" customHeight="1" x14ac:dyDescent="0.2">
      <c r="A68" s="16"/>
      <c r="B68" s="16"/>
      <c r="C68" s="15"/>
      <c r="F68" s="100"/>
      <c r="G68" s="60" t="s">
        <v>87</v>
      </c>
      <c r="H68" s="59" t="str">
        <f ca="1">IF(H56&gt;=H66,"Erfüllt","Nicht Erfüllt!")</f>
        <v>Nicht Erfüllt!</v>
      </c>
      <c r="I68" s="93"/>
      <c r="J68" s="120" t="s">
        <v>134</v>
      </c>
      <c r="K68" s="120"/>
      <c r="L68" s="120"/>
      <c r="M68" s="120"/>
      <c r="N68" s="120"/>
      <c r="O68" s="120"/>
      <c r="S68" s="37"/>
      <c r="T68" s="40"/>
      <c r="U68" s="37"/>
      <c r="V68" s="37"/>
      <c r="W68" s="37"/>
      <c r="X68" s="37"/>
      <c r="Y68" s="37"/>
      <c r="Z68" s="37"/>
      <c r="AA68" s="37"/>
      <c r="AB68" s="37"/>
      <c r="AC68" s="37"/>
      <c r="AD68" s="37"/>
      <c r="AE68" s="37"/>
      <c r="AF68" s="37"/>
      <c r="AG68" s="37"/>
      <c r="AH68" s="37"/>
      <c r="AI68" s="37"/>
      <c r="AJ68" s="37"/>
    </row>
    <row r="69" spans="1:50" s="17" customFormat="1" ht="12.75" customHeight="1" x14ac:dyDescent="0.2">
      <c r="A69" s="16"/>
      <c r="B69" s="16"/>
      <c r="C69" s="15"/>
      <c r="D69" s="15"/>
      <c r="E69" s="69"/>
      <c r="F69" s="100"/>
      <c r="G69" s="60" t="s">
        <v>88</v>
      </c>
      <c r="H69" s="59" t="str">
        <f>IF(H54&gt;=30,"Erfüllt","Nicht Erfüllt!")</f>
        <v>Nicht Erfüllt!</v>
      </c>
      <c r="I69" s="94"/>
      <c r="J69" s="120"/>
      <c r="K69" s="120"/>
      <c r="L69" s="120"/>
      <c r="M69" s="120"/>
      <c r="N69" s="120"/>
      <c r="O69" s="120"/>
      <c r="S69" s="16"/>
      <c r="T69" s="68"/>
      <c r="U69" s="16"/>
      <c r="V69" s="16"/>
      <c r="W69" s="16"/>
      <c r="X69" s="16"/>
      <c r="Y69" s="16"/>
      <c r="Z69" s="16"/>
      <c r="AA69" s="16"/>
      <c r="AB69" s="16"/>
      <c r="AC69" s="16"/>
      <c r="AD69" s="16"/>
      <c r="AE69" s="16"/>
      <c r="AF69" s="16"/>
      <c r="AG69" s="16"/>
      <c r="AH69" s="16"/>
      <c r="AI69" s="16"/>
      <c r="AJ69" s="16"/>
    </row>
    <row r="70" spans="1:50" s="17" customFormat="1" x14ac:dyDescent="0.2">
      <c r="A70" s="16"/>
      <c r="B70" s="25"/>
      <c r="D70" s="15"/>
      <c r="E70" s="69"/>
      <c r="F70" s="100"/>
      <c r="G70" s="60" t="s">
        <v>89</v>
      </c>
      <c r="H70" s="59" t="str">
        <f>IF(H55&gt;=30,"Erfüllt","Nicht Erfüllt!")</f>
        <v>Nicht Erfüllt!</v>
      </c>
      <c r="I70" s="94"/>
      <c r="J70" s="120"/>
      <c r="K70" s="120"/>
      <c r="L70" s="120"/>
      <c r="M70" s="120"/>
      <c r="N70" s="120"/>
      <c r="O70" s="120"/>
      <c r="S70" s="16"/>
      <c r="T70" s="68"/>
      <c r="U70" s="16"/>
      <c r="V70" s="16"/>
      <c r="W70" s="16"/>
      <c r="X70" s="16"/>
      <c r="Y70" s="16"/>
      <c r="Z70" s="16"/>
      <c r="AA70" s="16"/>
      <c r="AB70" s="16"/>
      <c r="AC70" s="16"/>
      <c r="AD70" s="16"/>
      <c r="AE70" s="16"/>
      <c r="AF70" s="16"/>
      <c r="AG70" s="16"/>
      <c r="AH70" s="16"/>
      <c r="AI70" s="16"/>
      <c r="AJ70" s="16"/>
    </row>
    <row r="71" spans="1:50" s="17" customFormat="1" x14ac:dyDescent="0.2">
      <c r="A71" s="16"/>
      <c r="D71" s="15"/>
      <c r="E71" s="23"/>
      <c r="F71" s="22"/>
      <c r="G71" s="87"/>
      <c r="H71" s="59"/>
      <c r="I71" s="94"/>
      <c r="J71" s="120"/>
      <c r="K71" s="120"/>
      <c r="L71" s="120"/>
      <c r="M71" s="120"/>
      <c r="N71" s="120"/>
      <c r="O71" s="120"/>
      <c r="S71" s="16"/>
      <c r="T71" s="68"/>
      <c r="U71" s="16"/>
      <c r="V71" s="16"/>
      <c r="W71" s="16"/>
      <c r="X71" s="16"/>
      <c r="Y71" s="16"/>
      <c r="Z71" s="16"/>
      <c r="AA71" s="16"/>
      <c r="AB71" s="16"/>
      <c r="AC71" s="16"/>
      <c r="AD71" s="16"/>
      <c r="AE71" s="16"/>
      <c r="AF71" s="16"/>
      <c r="AG71" s="16"/>
      <c r="AH71" s="16"/>
      <c r="AI71" s="16"/>
      <c r="AJ71" s="16"/>
    </row>
    <row r="72" spans="1:50" x14ac:dyDescent="0.2">
      <c r="A72" s="17"/>
      <c r="B72" s="17"/>
      <c r="C72" s="17"/>
      <c r="F72" s="87"/>
      <c r="G72" s="87"/>
      <c r="H72" s="59"/>
      <c r="I72" s="94"/>
      <c r="J72" s="120"/>
      <c r="K72" s="120"/>
      <c r="L72" s="120"/>
      <c r="M72" s="120"/>
      <c r="N72" s="120"/>
      <c r="O72" s="120"/>
      <c r="P72" s="6"/>
      <c r="Q72" s="6"/>
      <c r="R72" s="6"/>
      <c r="S72" s="37"/>
      <c r="T72" s="40"/>
      <c r="U72" s="37"/>
      <c r="V72" s="37"/>
      <c r="W72" s="37"/>
      <c r="X72" s="37"/>
      <c r="Y72" s="37"/>
      <c r="Z72" s="37"/>
      <c r="AA72" s="37"/>
      <c r="AB72" s="37"/>
      <c r="AC72" s="37"/>
      <c r="AD72" s="37"/>
      <c r="AE72" s="37"/>
      <c r="AF72" s="37"/>
      <c r="AG72" s="37"/>
      <c r="AH72" s="37"/>
      <c r="AI72" s="37"/>
      <c r="AJ72" s="37"/>
    </row>
    <row r="73" spans="1:50" ht="15" x14ac:dyDescent="0.25">
      <c r="A73" s="4" t="s">
        <v>38</v>
      </c>
      <c r="B73" s="6"/>
      <c r="C73" s="6"/>
      <c r="D73" s="6"/>
      <c r="F73" s="6"/>
      <c r="G73" s="6"/>
      <c r="H73" s="6"/>
      <c r="I73" s="94"/>
      <c r="S73" s="37"/>
      <c r="T73" s="40"/>
      <c r="U73" s="37"/>
      <c r="V73" s="37"/>
      <c r="W73" s="37"/>
      <c r="X73" s="37"/>
      <c r="Y73" s="37"/>
      <c r="Z73" s="37"/>
      <c r="AA73" s="37"/>
      <c r="AB73" s="37"/>
      <c r="AC73" s="37"/>
      <c r="AD73" s="37"/>
      <c r="AE73" s="37"/>
      <c r="AF73" s="37"/>
      <c r="AG73" s="37"/>
      <c r="AH73" s="37"/>
      <c r="AI73" s="37"/>
      <c r="AJ73" s="37"/>
    </row>
    <row r="74" spans="1:50" ht="27.75" customHeight="1" x14ac:dyDescent="0.2">
      <c r="B74" s="117"/>
      <c r="C74" s="117"/>
      <c r="D74" s="117"/>
      <c r="E74" s="117"/>
      <c r="F74" s="117"/>
      <c r="G74" s="117"/>
      <c r="H74" s="117"/>
      <c r="I74" s="93"/>
      <c r="J74" s="89"/>
      <c r="K74" s="89"/>
      <c r="L74" s="89"/>
      <c r="M74" s="89"/>
      <c r="N74" s="89"/>
      <c r="O74" s="89"/>
      <c r="P74" s="89"/>
      <c r="Q74" s="89"/>
      <c r="R74" s="89"/>
      <c r="S74" s="37"/>
      <c r="T74" s="40"/>
      <c r="U74" s="37"/>
      <c r="V74" s="37"/>
      <c r="W74" s="37"/>
      <c r="X74" s="37"/>
      <c r="Y74" s="37"/>
      <c r="Z74" s="37"/>
      <c r="AA74" s="37"/>
      <c r="AB74" s="37"/>
      <c r="AC74" s="37"/>
      <c r="AD74" s="37"/>
      <c r="AE74" s="37"/>
      <c r="AF74" s="37"/>
      <c r="AG74" s="37"/>
      <c r="AH74" s="37"/>
      <c r="AI74" s="37"/>
      <c r="AJ74" s="37"/>
    </row>
    <row r="75" spans="1:50" s="17" customFormat="1" x14ac:dyDescent="0.2">
      <c r="I75" s="93"/>
      <c r="T75" s="78"/>
    </row>
    <row r="76" spans="1:50" s="35" customFormat="1" x14ac:dyDescent="0.2">
      <c r="T76" s="36"/>
    </row>
    <row r="77" spans="1:50" s="35" customFormat="1" x14ac:dyDescent="0.2">
      <c r="T77" s="36"/>
    </row>
    <row r="78" spans="1:50" s="35" customFormat="1" x14ac:dyDescent="0.2">
      <c r="T78" s="36"/>
    </row>
    <row r="79" spans="1:50" s="35" customFormat="1" x14ac:dyDescent="0.2">
      <c r="T79" s="36"/>
    </row>
    <row r="80" spans="1:50" s="35" customFormat="1" x14ac:dyDescent="0.2">
      <c r="T80" s="36"/>
    </row>
    <row r="81" spans="20:20" s="35" customFormat="1" x14ac:dyDescent="0.2">
      <c r="T81" s="36"/>
    </row>
    <row r="82" spans="20:20" s="35" customFormat="1" x14ac:dyDescent="0.2">
      <c r="T82" s="36"/>
    </row>
    <row r="83" spans="20:20" s="35" customFormat="1" x14ac:dyDescent="0.2">
      <c r="T83" s="36"/>
    </row>
    <row r="84" spans="20:20" s="35" customFormat="1" x14ac:dyDescent="0.2">
      <c r="T84" s="36"/>
    </row>
    <row r="85" spans="20:20" s="35" customFormat="1" x14ac:dyDescent="0.2">
      <c r="T85" s="36"/>
    </row>
    <row r="86" spans="20:20" s="35" customFormat="1" x14ac:dyDescent="0.2">
      <c r="T86" s="36"/>
    </row>
    <row r="87" spans="20:20" s="35" customFormat="1" x14ac:dyDescent="0.2">
      <c r="T87" s="36"/>
    </row>
    <row r="88" spans="20:20" s="35" customFormat="1" x14ac:dyDescent="0.2">
      <c r="T88" s="36"/>
    </row>
    <row r="89" spans="20:20" s="35" customFormat="1" x14ac:dyDescent="0.2">
      <c r="T89" s="36"/>
    </row>
    <row r="90" spans="20:20" s="35" customFormat="1" x14ac:dyDescent="0.2">
      <c r="T90" s="36"/>
    </row>
    <row r="91" spans="20:20" s="35" customFormat="1" x14ac:dyDescent="0.2">
      <c r="T91" s="36"/>
    </row>
    <row r="92" spans="20:20" s="35" customFormat="1" x14ac:dyDescent="0.2">
      <c r="T92" s="36"/>
    </row>
    <row r="93" spans="20:20" s="35" customFormat="1" x14ac:dyDescent="0.2">
      <c r="T93" s="36"/>
    </row>
    <row r="94" spans="20:20" s="35" customFormat="1" x14ac:dyDescent="0.2">
      <c r="T94" s="36"/>
    </row>
    <row r="95" spans="20:20" s="35" customFormat="1" x14ac:dyDescent="0.2">
      <c r="T95" s="36"/>
    </row>
    <row r="96" spans="20:20" s="35" customFormat="1" x14ac:dyDescent="0.2">
      <c r="T96" s="36"/>
    </row>
    <row r="97" spans="20:20" s="35" customFormat="1" x14ac:dyDescent="0.2">
      <c r="T97" s="36"/>
    </row>
    <row r="98" spans="20:20" s="35" customFormat="1" x14ac:dyDescent="0.2">
      <c r="T98" s="36"/>
    </row>
    <row r="99" spans="20:20" s="35" customFormat="1" x14ac:dyDescent="0.2">
      <c r="T99" s="36"/>
    </row>
    <row r="100" spans="20:20" s="35" customFormat="1" x14ac:dyDescent="0.2">
      <c r="T100" s="36"/>
    </row>
    <row r="101" spans="20:20" s="35" customFormat="1" x14ac:dyDescent="0.2">
      <c r="T101" s="36"/>
    </row>
    <row r="102" spans="20:20" s="35" customFormat="1" x14ac:dyDescent="0.2">
      <c r="T102" s="36"/>
    </row>
    <row r="103" spans="20:20" s="35" customFormat="1" x14ac:dyDescent="0.2">
      <c r="T103" s="36"/>
    </row>
    <row r="104" spans="20:20" s="35" customFormat="1" x14ac:dyDescent="0.2">
      <c r="T104" s="36"/>
    </row>
    <row r="105" spans="20:20" s="35" customFormat="1" x14ac:dyDescent="0.2">
      <c r="T105" s="36"/>
    </row>
    <row r="106" spans="20:20" s="35" customFormat="1" x14ac:dyDescent="0.2">
      <c r="T106" s="36"/>
    </row>
    <row r="107" spans="20:20" s="35" customFormat="1" x14ac:dyDescent="0.2">
      <c r="T107" s="36"/>
    </row>
    <row r="108" spans="20:20" s="35" customFormat="1" x14ac:dyDescent="0.2">
      <c r="T108" s="36"/>
    </row>
    <row r="109" spans="20:20" s="35" customFormat="1" x14ac:dyDescent="0.2">
      <c r="T109" s="36"/>
    </row>
    <row r="110" spans="20:20" s="35" customFormat="1" x14ac:dyDescent="0.2">
      <c r="T110" s="36"/>
    </row>
    <row r="111" spans="20:20" s="35" customFormat="1" x14ac:dyDescent="0.2">
      <c r="T111" s="36"/>
    </row>
    <row r="112" spans="20:20" s="35" customFormat="1" x14ac:dyDescent="0.2">
      <c r="T112" s="36"/>
    </row>
    <row r="113" spans="20:20" s="35" customFormat="1" x14ac:dyDescent="0.2">
      <c r="T113" s="36"/>
    </row>
    <row r="114" spans="20:20" s="35" customFormat="1" x14ac:dyDescent="0.2">
      <c r="T114" s="36"/>
    </row>
    <row r="115" spans="20:20" s="35" customFormat="1" x14ac:dyDescent="0.2">
      <c r="T115" s="36"/>
    </row>
    <row r="116" spans="20:20" s="35" customFormat="1" x14ac:dyDescent="0.2">
      <c r="T116" s="36"/>
    </row>
    <row r="117" spans="20:20" s="35" customFormat="1" x14ac:dyDescent="0.2">
      <c r="T117" s="36"/>
    </row>
    <row r="118" spans="20:20" s="35" customFormat="1" x14ac:dyDescent="0.2">
      <c r="T118" s="36"/>
    </row>
    <row r="119" spans="20:20" s="35" customFormat="1" x14ac:dyDescent="0.2">
      <c r="T119" s="36"/>
    </row>
    <row r="120" spans="20:20" s="35" customFormat="1" x14ac:dyDescent="0.2">
      <c r="T120" s="36"/>
    </row>
    <row r="121" spans="20:20" s="35" customFormat="1" x14ac:dyDescent="0.2">
      <c r="T121" s="36"/>
    </row>
    <row r="122" spans="20:20" s="35" customFormat="1" x14ac:dyDescent="0.2">
      <c r="T122" s="36"/>
    </row>
    <row r="123" spans="20:20" s="35" customFormat="1" x14ac:dyDescent="0.2">
      <c r="T123" s="36"/>
    </row>
    <row r="124" spans="20:20" s="35" customFormat="1" x14ac:dyDescent="0.2">
      <c r="T124" s="36"/>
    </row>
    <row r="125" spans="20:20" s="35" customFormat="1" x14ac:dyDescent="0.2">
      <c r="T125" s="36"/>
    </row>
    <row r="126" spans="20:20" s="35" customFormat="1" x14ac:dyDescent="0.2">
      <c r="T126" s="36"/>
    </row>
    <row r="127" spans="20:20" s="35" customFormat="1" x14ac:dyDescent="0.2">
      <c r="T127" s="36"/>
    </row>
    <row r="128" spans="20:20" s="35" customFormat="1" x14ac:dyDescent="0.2">
      <c r="T128" s="36"/>
    </row>
    <row r="129" spans="20:20" s="35" customFormat="1" x14ac:dyDescent="0.2">
      <c r="T129" s="36"/>
    </row>
    <row r="130" spans="20:20" s="35" customFormat="1" x14ac:dyDescent="0.2">
      <c r="T130" s="36"/>
    </row>
    <row r="131" spans="20:20" s="35" customFormat="1" x14ac:dyDescent="0.2">
      <c r="T131" s="36"/>
    </row>
    <row r="132" spans="20:20" s="35" customFormat="1" x14ac:dyDescent="0.2">
      <c r="T132" s="36"/>
    </row>
    <row r="133" spans="20:20" s="35" customFormat="1" x14ac:dyDescent="0.2">
      <c r="T133" s="36"/>
    </row>
    <row r="134" spans="20:20" s="35" customFormat="1" x14ac:dyDescent="0.2">
      <c r="T134" s="36"/>
    </row>
    <row r="135" spans="20:20" s="35" customFormat="1" x14ac:dyDescent="0.2">
      <c r="T135" s="36"/>
    </row>
    <row r="136" spans="20:20" s="35" customFormat="1" x14ac:dyDescent="0.2">
      <c r="T136" s="36"/>
    </row>
    <row r="137" spans="20:20" s="35" customFormat="1" x14ac:dyDescent="0.2">
      <c r="T137" s="36"/>
    </row>
    <row r="138" spans="20:20" s="35" customFormat="1" x14ac:dyDescent="0.2">
      <c r="T138" s="36"/>
    </row>
    <row r="139" spans="20:20" s="35" customFormat="1" x14ac:dyDescent="0.2">
      <c r="T139" s="36"/>
    </row>
    <row r="140" spans="20:20" s="35" customFormat="1" x14ac:dyDescent="0.2">
      <c r="T140" s="36"/>
    </row>
    <row r="141" spans="20:20" s="35" customFormat="1" x14ac:dyDescent="0.2">
      <c r="T141" s="36"/>
    </row>
    <row r="142" spans="20:20" s="35" customFormat="1" x14ac:dyDescent="0.2">
      <c r="T142" s="36"/>
    </row>
    <row r="143" spans="20:20" s="35" customFormat="1" x14ac:dyDescent="0.2">
      <c r="T143" s="36"/>
    </row>
    <row r="144" spans="20:20" s="35" customFormat="1" x14ac:dyDescent="0.2">
      <c r="T144" s="36"/>
    </row>
    <row r="145" spans="20:20" s="35" customFormat="1" x14ac:dyDescent="0.2">
      <c r="T145" s="36"/>
    </row>
    <row r="146" spans="20:20" s="35" customFormat="1" x14ac:dyDescent="0.2">
      <c r="T146" s="36"/>
    </row>
    <row r="147" spans="20:20" s="35" customFormat="1" x14ac:dyDescent="0.2">
      <c r="T147" s="36"/>
    </row>
    <row r="148" spans="20:20" s="35" customFormat="1" x14ac:dyDescent="0.2">
      <c r="T148" s="36"/>
    </row>
    <row r="149" spans="20:20" s="35" customFormat="1" x14ac:dyDescent="0.2">
      <c r="T149" s="36"/>
    </row>
    <row r="150" spans="20:20" s="35" customFormat="1" x14ac:dyDescent="0.2">
      <c r="T150" s="36"/>
    </row>
    <row r="151" spans="20:20" s="35" customFormat="1" x14ac:dyDescent="0.2">
      <c r="T151" s="36"/>
    </row>
    <row r="152" spans="20:20" s="35" customFormat="1" x14ac:dyDescent="0.2">
      <c r="T152" s="36"/>
    </row>
    <row r="153" spans="20:20" s="35" customFormat="1" x14ac:dyDescent="0.2">
      <c r="T153" s="36"/>
    </row>
    <row r="154" spans="20:20" s="35" customFormat="1" x14ac:dyDescent="0.2">
      <c r="T154" s="36"/>
    </row>
    <row r="155" spans="20:20" s="35" customFormat="1" x14ac:dyDescent="0.2">
      <c r="T155" s="36"/>
    </row>
    <row r="156" spans="20:20" s="35" customFormat="1" x14ac:dyDescent="0.2">
      <c r="T156" s="36"/>
    </row>
    <row r="157" spans="20:20" s="35" customFormat="1" x14ac:dyDescent="0.2">
      <c r="T157" s="36"/>
    </row>
    <row r="158" spans="20:20" s="35" customFormat="1" x14ac:dyDescent="0.2">
      <c r="T158" s="36"/>
    </row>
    <row r="159" spans="20:20" s="35" customFormat="1" x14ac:dyDescent="0.2">
      <c r="T159" s="36"/>
    </row>
    <row r="160" spans="20:20" s="35" customFormat="1" x14ac:dyDescent="0.2">
      <c r="T160" s="36"/>
    </row>
    <row r="161" spans="20:20" s="35" customFormat="1" x14ac:dyDescent="0.2">
      <c r="T161" s="36"/>
    </row>
    <row r="162" spans="20:20" s="35" customFormat="1" x14ac:dyDescent="0.2">
      <c r="T162" s="36"/>
    </row>
    <row r="163" spans="20:20" s="35" customFormat="1" x14ac:dyDescent="0.2">
      <c r="T163" s="36"/>
    </row>
    <row r="164" spans="20:20" s="35" customFormat="1" x14ac:dyDescent="0.2">
      <c r="T164" s="36"/>
    </row>
    <row r="165" spans="20:20" s="35" customFormat="1" x14ac:dyDescent="0.2">
      <c r="T165" s="36"/>
    </row>
    <row r="166" spans="20:20" s="35" customFormat="1" x14ac:dyDescent="0.2">
      <c r="T166" s="36"/>
    </row>
    <row r="167" spans="20:20" s="35" customFormat="1" x14ac:dyDescent="0.2">
      <c r="T167" s="36"/>
    </row>
    <row r="168" spans="20:20" s="35" customFormat="1" x14ac:dyDescent="0.2">
      <c r="T168" s="36"/>
    </row>
    <row r="169" spans="20:20" s="35" customFormat="1" x14ac:dyDescent="0.2">
      <c r="T169" s="36"/>
    </row>
    <row r="170" spans="20:20" s="35" customFormat="1" x14ac:dyDescent="0.2">
      <c r="T170" s="36"/>
    </row>
    <row r="171" spans="20:20" s="35" customFormat="1" x14ac:dyDescent="0.2">
      <c r="T171" s="36"/>
    </row>
    <row r="172" spans="20:20" s="35" customFormat="1" x14ac:dyDescent="0.2">
      <c r="T172" s="36"/>
    </row>
    <row r="173" spans="20:20" s="35" customFormat="1" x14ac:dyDescent="0.2">
      <c r="T173" s="36"/>
    </row>
    <row r="174" spans="20:20" s="35" customFormat="1" x14ac:dyDescent="0.2">
      <c r="T174" s="36"/>
    </row>
    <row r="175" spans="20:20" s="35" customFormat="1" x14ac:dyDescent="0.2">
      <c r="T175" s="36"/>
    </row>
    <row r="176" spans="20:20" s="35" customFormat="1" x14ac:dyDescent="0.2">
      <c r="T176" s="36"/>
    </row>
    <row r="177" spans="20:20" s="35" customFormat="1" x14ac:dyDescent="0.2">
      <c r="T177" s="36"/>
    </row>
    <row r="178" spans="20:20" s="35" customFormat="1" x14ac:dyDescent="0.2">
      <c r="T178" s="36"/>
    </row>
    <row r="179" spans="20:20" s="35" customFormat="1" x14ac:dyDescent="0.2">
      <c r="T179" s="36"/>
    </row>
    <row r="180" spans="20:20" s="35" customFormat="1" x14ac:dyDescent="0.2">
      <c r="T180" s="36"/>
    </row>
    <row r="181" spans="20:20" s="35" customFormat="1" x14ac:dyDescent="0.2">
      <c r="T181" s="36"/>
    </row>
    <row r="182" spans="20:20" s="35" customFormat="1" x14ac:dyDescent="0.2">
      <c r="T182" s="36"/>
    </row>
    <row r="183" spans="20:20" s="35" customFormat="1" x14ac:dyDescent="0.2">
      <c r="T183" s="36"/>
    </row>
    <row r="184" spans="20:20" s="35" customFormat="1" x14ac:dyDescent="0.2">
      <c r="T184" s="36"/>
    </row>
    <row r="185" spans="20:20" s="35" customFormat="1" x14ac:dyDescent="0.2">
      <c r="T185" s="36"/>
    </row>
    <row r="186" spans="20:20" s="35" customFormat="1" x14ac:dyDescent="0.2">
      <c r="T186" s="36"/>
    </row>
    <row r="187" spans="20:20" s="35" customFormat="1" x14ac:dyDescent="0.2">
      <c r="T187" s="36"/>
    </row>
    <row r="188" spans="20:20" s="35" customFormat="1" x14ac:dyDescent="0.2">
      <c r="T188" s="36"/>
    </row>
    <row r="189" spans="20:20" s="35" customFormat="1" x14ac:dyDescent="0.2">
      <c r="T189" s="36"/>
    </row>
    <row r="190" spans="20:20" s="35" customFormat="1" x14ac:dyDescent="0.2">
      <c r="T190" s="36"/>
    </row>
    <row r="191" spans="20:20" s="35" customFormat="1" x14ac:dyDescent="0.2">
      <c r="T191" s="36"/>
    </row>
    <row r="192" spans="20:20" s="35" customFormat="1" x14ac:dyDescent="0.2">
      <c r="T192" s="36"/>
    </row>
    <row r="193" spans="20:20" s="35" customFormat="1" x14ac:dyDescent="0.2">
      <c r="T193" s="36"/>
    </row>
    <row r="194" spans="20:20" s="35" customFormat="1" x14ac:dyDescent="0.2">
      <c r="T194" s="36"/>
    </row>
    <row r="195" spans="20:20" s="35" customFormat="1" x14ac:dyDescent="0.2">
      <c r="T195" s="36"/>
    </row>
    <row r="196" spans="20:20" s="35" customFormat="1" x14ac:dyDescent="0.2">
      <c r="T196" s="36"/>
    </row>
    <row r="197" spans="20:20" s="35" customFormat="1" x14ac:dyDescent="0.2">
      <c r="T197" s="36"/>
    </row>
    <row r="198" spans="20:20" s="35" customFormat="1" x14ac:dyDescent="0.2">
      <c r="T198" s="36"/>
    </row>
    <row r="199" spans="20:20" s="35" customFormat="1" x14ac:dyDescent="0.2">
      <c r="T199" s="36"/>
    </row>
    <row r="200" spans="20:20" s="35" customFormat="1" x14ac:dyDescent="0.2">
      <c r="T200" s="36"/>
    </row>
    <row r="201" spans="20:20" s="35" customFormat="1" x14ac:dyDescent="0.2">
      <c r="T201" s="36"/>
    </row>
    <row r="202" spans="20:20" s="35" customFormat="1" x14ac:dyDescent="0.2">
      <c r="T202" s="36"/>
    </row>
    <row r="203" spans="20:20" s="35" customFormat="1" x14ac:dyDescent="0.2">
      <c r="T203" s="36"/>
    </row>
    <row r="204" spans="20:20" s="35" customFormat="1" x14ac:dyDescent="0.2">
      <c r="T204" s="36"/>
    </row>
    <row r="205" spans="20:20" s="35" customFormat="1" x14ac:dyDescent="0.2">
      <c r="T205" s="36"/>
    </row>
    <row r="206" spans="20:20" s="35" customFormat="1" x14ac:dyDescent="0.2">
      <c r="T206" s="36"/>
    </row>
    <row r="207" spans="20:20" s="35" customFormat="1" x14ac:dyDescent="0.2">
      <c r="T207" s="36"/>
    </row>
    <row r="208" spans="20:20" s="35" customFormat="1" x14ac:dyDescent="0.2">
      <c r="T208" s="36"/>
    </row>
    <row r="209" spans="20:20" s="35" customFormat="1" x14ac:dyDescent="0.2">
      <c r="T209" s="36"/>
    </row>
    <row r="210" spans="20:20" s="35" customFormat="1" x14ac:dyDescent="0.2">
      <c r="T210" s="36"/>
    </row>
    <row r="211" spans="20:20" s="35" customFormat="1" x14ac:dyDescent="0.2">
      <c r="T211" s="36"/>
    </row>
    <row r="212" spans="20:20" s="35" customFormat="1" x14ac:dyDescent="0.2">
      <c r="T212" s="36"/>
    </row>
    <row r="213" spans="20:20" s="35" customFormat="1" x14ac:dyDescent="0.2">
      <c r="T213" s="36"/>
    </row>
    <row r="214" spans="20:20" s="35" customFormat="1" x14ac:dyDescent="0.2">
      <c r="T214" s="36"/>
    </row>
    <row r="215" spans="20:20" s="35" customFormat="1" x14ac:dyDescent="0.2">
      <c r="T215" s="36"/>
    </row>
    <row r="216" spans="20:20" s="35" customFormat="1" x14ac:dyDescent="0.2">
      <c r="T216" s="36"/>
    </row>
    <row r="217" spans="20:20" s="35" customFormat="1" x14ac:dyDescent="0.2">
      <c r="T217" s="36"/>
    </row>
    <row r="218" spans="20:20" s="35" customFormat="1" x14ac:dyDescent="0.2">
      <c r="T218" s="36"/>
    </row>
    <row r="219" spans="20:20" s="35" customFormat="1" x14ac:dyDescent="0.2">
      <c r="T219" s="36"/>
    </row>
    <row r="220" spans="20:20" s="35" customFormat="1" x14ac:dyDescent="0.2">
      <c r="T220" s="36"/>
    </row>
    <row r="221" spans="20:20" s="35" customFormat="1" x14ac:dyDescent="0.2">
      <c r="T221" s="36"/>
    </row>
    <row r="222" spans="20:20" s="35" customFormat="1" x14ac:dyDescent="0.2">
      <c r="T222" s="36"/>
    </row>
    <row r="223" spans="20:20" s="35" customFormat="1" x14ac:dyDescent="0.2">
      <c r="T223" s="36"/>
    </row>
    <row r="224" spans="20:20" s="35" customFormat="1" x14ac:dyDescent="0.2">
      <c r="T224" s="36"/>
    </row>
    <row r="225" spans="20:20" s="35" customFormat="1" x14ac:dyDescent="0.2">
      <c r="T225" s="36"/>
    </row>
    <row r="226" spans="20:20" s="35" customFormat="1" x14ac:dyDescent="0.2">
      <c r="T226" s="36"/>
    </row>
    <row r="227" spans="20:20" s="35" customFormat="1" x14ac:dyDescent="0.2">
      <c r="T227" s="36"/>
    </row>
    <row r="228" spans="20:20" s="35" customFormat="1" x14ac:dyDescent="0.2">
      <c r="T228" s="36"/>
    </row>
    <row r="229" spans="20:20" s="35" customFormat="1" x14ac:dyDescent="0.2">
      <c r="T229" s="36"/>
    </row>
    <row r="230" spans="20:20" s="35" customFormat="1" x14ac:dyDescent="0.2">
      <c r="T230" s="36"/>
    </row>
    <row r="231" spans="20:20" s="35" customFormat="1" x14ac:dyDescent="0.2">
      <c r="T231" s="36"/>
    </row>
    <row r="232" spans="20:20" s="35" customFormat="1" x14ac:dyDescent="0.2">
      <c r="T232" s="36"/>
    </row>
    <row r="233" spans="20:20" s="35" customFormat="1" x14ac:dyDescent="0.2">
      <c r="T233" s="36"/>
    </row>
    <row r="234" spans="20:20" s="35" customFormat="1" x14ac:dyDescent="0.2">
      <c r="T234" s="36"/>
    </row>
    <row r="235" spans="20:20" s="35" customFormat="1" x14ac:dyDescent="0.2">
      <c r="T235" s="36"/>
    </row>
    <row r="236" spans="20:20" s="35" customFormat="1" x14ac:dyDescent="0.2">
      <c r="T236" s="36"/>
    </row>
    <row r="237" spans="20:20" s="35" customFormat="1" x14ac:dyDescent="0.2">
      <c r="T237" s="36"/>
    </row>
    <row r="238" spans="20:20" s="35" customFormat="1" x14ac:dyDescent="0.2">
      <c r="T238" s="36"/>
    </row>
    <row r="239" spans="20:20" s="35" customFormat="1" x14ac:dyDescent="0.2">
      <c r="T239" s="36"/>
    </row>
    <row r="240" spans="20:20" s="35" customFormat="1" x14ac:dyDescent="0.2">
      <c r="T240" s="36"/>
    </row>
    <row r="241" spans="20:20" s="35" customFormat="1" x14ac:dyDescent="0.2">
      <c r="T241" s="36"/>
    </row>
    <row r="242" spans="20:20" s="35" customFormat="1" x14ac:dyDescent="0.2">
      <c r="T242" s="36"/>
    </row>
    <row r="243" spans="20:20" s="35" customFormat="1" x14ac:dyDescent="0.2">
      <c r="T243" s="36"/>
    </row>
    <row r="244" spans="20:20" s="35" customFormat="1" x14ac:dyDescent="0.2">
      <c r="T244" s="36"/>
    </row>
    <row r="245" spans="20:20" s="35" customFormat="1" x14ac:dyDescent="0.2">
      <c r="T245" s="36"/>
    </row>
    <row r="246" spans="20:20" s="35" customFormat="1" x14ac:dyDescent="0.2">
      <c r="T246" s="36"/>
    </row>
    <row r="247" spans="20:20" s="35" customFormat="1" x14ac:dyDescent="0.2">
      <c r="T247" s="36"/>
    </row>
    <row r="248" spans="20:20" s="35" customFormat="1" x14ac:dyDescent="0.2">
      <c r="T248" s="36"/>
    </row>
    <row r="249" spans="20:20" s="35" customFormat="1" x14ac:dyDescent="0.2">
      <c r="T249" s="36"/>
    </row>
    <row r="250" spans="20:20" s="35" customFormat="1" x14ac:dyDescent="0.2">
      <c r="T250" s="36"/>
    </row>
    <row r="251" spans="20:20" s="35" customFormat="1" x14ac:dyDescent="0.2">
      <c r="T251" s="36"/>
    </row>
    <row r="252" spans="20:20" s="35" customFormat="1" x14ac:dyDescent="0.2">
      <c r="T252" s="36"/>
    </row>
    <row r="253" spans="20:20" s="35" customFormat="1" x14ac:dyDescent="0.2">
      <c r="T253" s="36"/>
    </row>
    <row r="254" spans="20:20" s="35" customFormat="1" x14ac:dyDescent="0.2">
      <c r="T254" s="36"/>
    </row>
    <row r="255" spans="20:20" s="35" customFormat="1" x14ac:dyDescent="0.2">
      <c r="T255" s="36"/>
    </row>
    <row r="256" spans="20:20" s="35" customFormat="1" x14ac:dyDescent="0.2">
      <c r="T256" s="36"/>
    </row>
    <row r="257" spans="20:20" s="35" customFormat="1" x14ac:dyDescent="0.2">
      <c r="T257" s="36"/>
    </row>
    <row r="258" spans="20:20" s="35" customFormat="1" x14ac:dyDescent="0.2">
      <c r="T258" s="36"/>
    </row>
    <row r="259" spans="20:20" s="35" customFormat="1" x14ac:dyDescent="0.2">
      <c r="T259" s="36"/>
    </row>
    <row r="260" spans="20:20" s="35" customFormat="1" x14ac:dyDescent="0.2">
      <c r="T260" s="36"/>
    </row>
    <row r="261" spans="20:20" s="35" customFormat="1" x14ac:dyDescent="0.2">
      <c r="T261" s="36"/>
    </row>
    <row r="262" spans="20:20" s="35" customFormat="1" x14ac:dyDescent="0.2">
      <c r="T262" s="36"/>
    </row>
    <row r="263" spans="20:20" s="35" customFormat="1" x14ac:dyDescent="0.2">
      <c r="T263" s="36"/>
    </row>
    <row r="264" spans="20:20" s="35" customFormat="1" x14ac:dyDescent="0.2">
      <c r="T264" s="36"/>
    </row>
    <row r="265" spans="20:20" s="35" customFormat="1" x14ac:dyDescent="0.2">
      <c r="T265" s="36"/>
    </row>
    <row r="266" spans="20:20" s="35" customFormat="1" x14ac:dyDescent="0.2">
      <c r="T266" s="36"/>
    </row>
    <row r="267" spans="20:20" s="35" customFormat="1" x14ac:dyDescent="0.2">
      <c r="T267" s="36"/>
    </row>
    <row r="268" spans="20:20" s="35" customFormat="1" x14ac:dyDescent="0.2">
      <c r="T268" s="36"/>
    </row>
    <row r="269" spans="20:20" s="35" customFormat="1" x14ac:dyDescent="0.2">
      <c r="T269" s="36"/>
    </row>
    <row r="270" spans="20:20" s="35" customFormat="1" x14ac:dyDescent="0.2">
      <c r="T270" s="36"/>
    </row>
    <row r="271" spans="20:20" s="35" customFormat="1" x14ac:dyDescent="0.2">
      <c r="T271" s="36"/>
    </row>
    <row r="272" spans="20:20" s="35" customFormat="1" x14ac:dyDescent="0.2">
      <c r="T272" s="36"/>
    </row>
    <row r="273" spans="20:20" s="35" customFormat="1" x14ac:dyDescent="0.2">
      <c r="T273" s="36"/>
    </row>
    <row r="274" spans="20:20" s="35" customFormat="1" x14ac:dyDescent="0.2">
      <c r="T274" s="36"/>
    </row>
    <row r="275" spans="20:20" s="35" customFormat="1" x14ac:dyDescent="0.2">
      <c r="T275" s="36"/>
    </row>
    <row r="276" spans="20:20" s="35" customFormat="1" x14ac:dyDescent="0.2">
      <c r="T276" s="36"/>
    </row>
    <row r="277" spans="20:20" s="35" customFormat="1" x14ac:dyDescent="0.2">
      <c r="T277" s="36"/>
    </row>
    <row r="278" spans="20:20" s="35" customFormat="1" x14ac:dyDescent="0.2">
      <c r="T278" s="36"/>
    </row>
    <row r="279" spans="20:20" s="35" customFormat="1" x14ac:dyDescent="0.2">
      <c r="T279" s="36"/>
    </row>
    <row r="280" spans="20:20" s="35" customFormat="1" x14ac:dyDescent="0.2">
      <c r="T280" s="36"/>
    </row>
    <row r="281" spans="20:20" s="35" customFormat="1" x14ac:dyDescent="0.2">
      <c r="T281" s="36"/>
    </row>
    <row r="282" spans="20:20" s="35" customFormat="1" x14ac:dyDescent="0.2">
      <c r="T282" s="36"/>
    </row>
    <row r="283" spans="20:20" s="35" customFormat="1" x14ac:dyDescent="0.2">
      <c r="T283" s="36"/>
    </row>
    <row r="284" spans="20:20" s="35" customFormat="1" x14ac:dyDescent="0.2">
      <c r="T284" s="36"/>
    </row>
    <row r="285" spans="20:20" s="35" customFormat="1" x14ac:dyDescent="0.2">
      <c r="T285" s="36"/>
    </row>
    <row r="286" spans="20:20" s="35" customFormat="1" x14ac:dyDescent="0.2">
      <c r="T286" s="36"/>
    </row>
    <row r="287" spans="20:20" s="35" customFormat="1" x14ac:dyDescent="0.2">
      <c r="T287" s="36"/>
    </row>
    <row r="288" spans="20:20" s="35" customFormat="1" x14ac:dyDescent="0.2">
      <c r="T288" s="36"/>
    </row>
    <row r="289" spans="20:20" s="35" customFormat="1" x14ac:dyDescent="0.2">
      <c r="T289" s="36"/>
    </row>
    <row r="290" spans="20:20" s="35" customFormat="1" x14ac:dyDescent="0.2">
      <c r="T290" s="36"/>
    </row>
    <row r="291" spans="20:20" s="35" customFormat="1" x14ac:dyDescent="0.2">
      <c r="T291" s="36"/>
    </row>
    <row r="292" spans="20:20" s="35" customFormat="1" x14ac:dyDescent="0.2">
      <c r="T292" s="36"/>
    </row>
    <row r="293" spans="20:20" s="35" customFormat="1" x14ac:dyDescent="0.2">
      <c r="T293" s="36"/>
    </row>
    <row r="294" spans="20:20" s="35" customFormat="1" x14ac:dyDescent="0.2">
      <c r="T294" s="36"/>
    </row>
    <row r="295" spans="20:20" s="35" customFormat="1" x14ac:dyDescent="0.2">
      <c r="T295" s="36"/>
    </row>
    <row r="296" spans="20:20" s="35" customFormat="1" x14ac:dyDescent="0.2">
      <c r="T296" s="36"/>
    </row>
    <row r="297" spans="20:20" s="35" customFormat="1" x14ac:dyDescent="0.2">
      <c r="T297" s="36"/>
    </row>
    <row r="298" spans="20:20" s="35" customFormat="1" x14ac:dyDescent="0.2">
      <c r="T298" s="36"/>
    </row>
    <row r="299" spans="20:20" s="35" customFormat="1" x14ac:dyDescent="0.2">
      <c r="T299" s="36"/>
    </row>
    <row r="300" spans="20:20" s="35" customFormat="1" x14ac:dyDescent="0.2">
      <c r="T300" s="36"/>
    </row>
    <row r="301" spans="20:20" s="35" customFormat="1" x14ac:dyDescent="0.2">
      <c r="T301" s="36"/>
    </row>
    <row r="302" spans="20:20" s="35" customFormat="1" x14ac:dyDescent="0.2">
      <c r="T302" s="36"/>
    </row>
    <row r="303" spans="20:20" s="35" customFormat="1" x14ac:dyDescent="0.2">
      <c r="T303" s="36"/>
    </row>
    <row r="304" spans="20:20" s="35" customFormat="1" x14ac:dyDescent="0.2">
      <c r="T304" s="36"/>
    </row>
    <row r="305" spans="20:20" s="35" customFormat="1" x14ac:dyDescent="0.2">
      <c r="T305" s="36"/>
    </row>
    <row r="306" spans="20:20" s="35" customFormat="1" x14ac:dyDescent="0.2">
      <c r="T306" s="36"/>
    </row>
    <row r="307" spans="20:20" s="35" customFormat="1" x14ac:dyDescent="0.2">
      <c r="T307" s="36"/>
    </row>
    <row r="308" spans="20:20" s="35" customFormat="1" x14ac:dyDescent="0.2">
      <c r="T308" s="36"/>
    </row>
    <row r="309" spans="20:20" s="35" customFormat="1" x14ac:dyDescent="0.2">
      <c r="T309" s="36"/>
    </row>
    <row r="310" spans="20:20" s="35" customFormat="1" x14ac:dyDescent="0.2">
      <c r="T310" s="36"/>
    </row>
    <row r="311" spans="20:20" s="35" customFormat="1" x14ac:dyDescent="0.2">
      <c r="T311" s="36"/>
    </row>
    <row r="312" spans="20:20" s="35" customFormat="1" x14ac:dyDescent="0.2">
      <c r="T312" s="36"/>
    </row>
    <row r="313" spans="20:20" s="35" customFormat="1" x14ac:dyDescent="0.2">
      <c r="T313" s="36"/>
    </row>
    <row r="314" spans="20:20" s="35" customFormat="1" x14ac:dyDescent="0.2">
      <c r="T314" s="36"/>
    </row>
    <row r="315" spans="20:20" s="35" customFormat="1" x14ac:dyDescent="0.2">
      <c r="T315" s="36"/>
    </row>
    <row r="316" spans="20:20" s="35" customFormat="1" x14ac:dyDescent="0.2">
      <c r="T316" s="36"/>
    </row>
    <row r="317" spans="20:20" s="35" customFormat="1" x14ac:dyDescent="0.2">
      <c r="T317" s="36"/>
    </row>
    <row r="318" spans="20:20" s="35" customFormat="1" x14ac:dyDescent="0.2">
      <c r="T318" s="36"/>
    </row>
    <row r="319" spans="20:20" s="35" customFormat="1" x14ac:dyDescent="0.2">
      <c r="T319" s="36"/>
    </row>
    <row r="320" spans="20:20" s="35" customFormat="1" x14ac:dyDescent="0.2">
      <c r="T320" s="36"/>
    </row>
    <row r="321" spans="20:20" s="35" customFormat="1" x14ac:dyDescent="0.2">
      <c r="T321" s="36"/>
    </row>
    <row r="322" spans="20:20" s="35" customFormat="1" x14ac:dyDescent="0.2">
      <c r="T322" s="36"/>
    </row>
    <row r="323" spans="20:20" s="35" customFormat="1" x14ac:dyDescent="0.2">
      <c r="T323" s="36"/>
    </row>
    <row r="324" spans="20:20" s="35" customFormat="1" x14ac:dyDescent="0.2">
      <c r="T324" s="36"/>
    </row>
    <row r="325" spans="20:20" s="35" customFormat="1" x14ac:dyDescent="0.2">
      <c r="T325" s="36"/>
    </row>
    <row r="326" spans="20:20" s="35" customFormat="1" x14ac:dyDescent="0.2">
      <c r="T326" s="36"/>
    </row>
    <row r="327" spans="20:20" s="35" customFormat="1" x14ac:dyDescent="0.2">
      <c r="T327" s="36"/>
    </row>
    <row r="328" spans="20:20" s="35" customFormat="1" x14ac:dyDescent="0.2">
      <c r="T328" s="36"/>
    </row>
    <row r="329" spans="20:20" s="35" customFormat="1" x14ac:dyDescent="0.2">
      <c r="T329" s="36"/>
    </row>
    <row r="330" spans="20:20" s="35" customFormat="1" x14ac:dyDescent="0.2">
      <c r="T330" s="36"/>
    </row>
    <row r="331" spans="20:20" s="35" customFormat="1" x14ac:dyDescent="0.2">
      <c r="T331" s="36"/>
    </row>
    <row r="332" spans="20:20" s="35" customFormat="1" x14ac:dyDescent="0.2">
      <c r="T332" s="36"/>
    </row>
    <row r="333" spans="20:20" s="35" customFormat="1" x14ac:dyDescent="0.2">
      <c r="T333" s="36"/>
    </row>
    <row r="334" spans="20:20" s="35" customFormat="1" x14ac:dyDescent="0.2">
      <c r="T334" s="36"/>
    </row>
    <row r="335" spans="20:20" s="35" customFormat="1" x14ac:dyDescent="0.2">
      <c r="T335" s="36"/>
    </row>
    <row r="336" spans="20:20" s="35" customFormat="1" x14ac:dyDescent="0.2">
      <c r="T336" s="36"/>
    </row>
    <row r="337" spans="20:20" s="35" customFormat="1" x14ac:dyDescent="0.2">
      <c r="T337" s="36"/>
    </row>
    <row r="338" spans="20:20" s="35" customFormat="1" x14ac:dyDescent="0.2">
      <c r="T338" s="36"/>
    </row>
    <row r="339" spans="20:20" s="35" customFormat="1" x14ac:dyDescent="0.2">
      <c r="T339" s="36"/>
    </row>
    <row r="340" spans="20:20" s="35" customFormat="1" x14ac:dyDescent="0.2">
      <c r="T340" s="36"/>
    </row>
    <row r="341" spans="20:20" s="35" customFormat="1" x14ac:dyDescent="0.2">
      <c r="T341" s="36"/>
    </row>
    <row r="342" spans="20:20" s="35" customFormat="1" x14ac:dyDescent="0.2">
      <c r="T342" s="36"/>
    </row>
    <row r="343" spans="20:20" s="35" customFormat="1" x14ac:dyDescent="0.2">
      <c r="T343" s="36"/>
    </row>
    <row r="344" spans="20:20" s="35" customFormat="1" x14ac:dyDescent="0.2">
      <c r="T344" s="36"/>
    </row>
    <row r="345" spans="20:20" s="35" customFormat="1" x14ac:dyDescent="0.2">
      <c r="T345" s="36"/>
    </row>
    <row r="346" spans="20:20" s="35" customFormat="1" x14ac:dyDescent="0.2">
      <c r="T346" s="36"/>
    </row>
    <row r="347" spans="20:20" s="35" customFormat="1" x14ac:dyDescent="0.2">
      <c r="T347" s="36"/>
    </row>
    <row r="348" spans="20:20" s="35" customFormat="1" x14ac:dyDescent="0.2">
      <c r="T348" s="36"/>
    </row>
    <row r="349" spans="20:20" s="35" customFormat="1" x14ac:dyDescent="0.2">
      <c r="T349" s="36"/>
    </row>
    <row r="350" spans="20:20" s="35" customFormat="1" x14ac:dyDescent="0.2">
      <c r="T350" s="36"/>
    </row>
    <row r="351" spans="20:20" s="35" customFormat="1" x14ac:dyDescent="0.2">
      <c r="T351" s="36"/>
    </row>
    <row r="352" spans="20:20" s="35" customFormat="1" x14ac:dyDescent="0.2">
      <c r="T352" s="36"/>
    </row>
    <row r="353" spans="20:20" s="35" customFormat="1" x14ac:dyDescent="0.2">
      <c r="T353" s="36"/>
    </row>
    <row r="354" spans="20:20" s="35" customFormat="1" x14ac:dyDescent="0.2">
      <c r="T354" s="36"/>
    </row>
    <row r="355" spans="20:20" s="35" customFormat="1" x14ac:dyDescent="0.2">
      <c r="T355" s="36"/>
    </row>
    <row r="356" spans="20:20" s="35" customFormat="1" x14ac:dyDescent="0.2">
      <c r="T356" s="36"/>
    </row>
    <row r="357" spans="20:20" s="35" customFormat="1" x14ac:dyDescent="0.2">
      <c r="T357" s="36"/>
    </row>
    <row r="358" spans="20:20" s="35" customFormat="1" x14ac:dyDescent="0.2">
      <c r="T358" s="36"/>
    </row>
    <row r="359" spans="20:20" s="35" customFormat="1" x14ac:dyDescent="0.2">
      <c r="T359" s="36"/>
    </row>
    <row r="360" spans="20:20" s="35" customFormat="1" x14ac:dyDescent="0.2">
      <c r="T360" s="36"/>
    </row>
    <row r="361" spans="20:20" s="35" customFormat="1" x14ac:dyDescent="0.2">
      <c r="T361" s="36"/>
    </row>
    <row r="362" spans="20:20" s="35" customFormat="1" x14ac:dyDescent="0.2">
      <c r="T362" s="36"/>
    </row>
    <row r="363" spans="20:20" s="35" customFormat="1" x14ac:dyDescent="0.2">
      <c r="T363" s="36"/>
    </row>
    <row r="364" spans="20:20" s="35" customFormat="1" x14ac:dyDescent="0.2">
      <c r="T364" s="36"/>
    </row>
    <row r="365" spans="20:20" s="35" customFormat="1" x14ac:dyDescent="0.2">
      <c r="T365" s="36"/>
    </row>
    <row r="366" spans="20:20" s="35" customFormat="1" x14ac:dyDescent="0.2">
      <c r="T366" s="36"/>
    </row>
    <row r="367" spans="20:20" s="35" customFormat="1" x14ac:dyDescent="0.2">
      <c r="T367" s="36"/>
    </row>
    <row r="368" spans="20:20" s="35" customFormat="1" x14ac:dyDescent="0.2">
      <c r="T368" s="36"/>
    </row>
    <row r="369" spans="20:20" s="35" customFormat="1" x14ac:dyDescent="0.2">
      <c r="T369" s="36"/>
    </row>
    <row r="370" spans="20:20" s="35" customFormat="1" x14ac:dyDescent="0.2">
      <c r="T370" s="36"/>
    </row>
    <row r="371" spans="20:20" s="35" customFormat="1" x14ac:dyDescent="0.2">
      <c r="T371" s="36"/>
    </row>
    <row r="372" spans="20:20" s="35" customFormat="1" x14ac:dyDescent="0.2">
      <c r="T372" s="36"/>
    </row>
    <row r="373" spans="20:20" s="35" customFormat="1" x14ac:dyDescent="0.2">
      <c r="T373" s="36"/>
    </row>
    <row r="374" spans="20:20" s="35" customFormat="1" x14ac:dyDescent="0.2">
      <c r="T374" s="36"/>
    </row>
    <row r="375" spans="20:20" s="35" customFormat="1" x14ac:dyDescent="0.2">
      <c r="T375" s="36"/>
    </row>
    <row r="376" spans="20:20" s="35" customFormat="1" x14ac:dyDescent="0.2">
      <c r="T376" s="36"/>
    </row>
    <row r="377" spans="20:20" s="35" customFormat="1" x14ac:dyDescent="0.2">
      <c r="T377" s="36"/>
    </row>
    <row r="378" spans="20:20" s="35" customFormat="1" x14ac:dyDescent="0.2">
      <c r="T378" s="36"/>
    </row>
    <row r="379" spans="20:20" s="35" customFormat="1" x14ac:dyDescent="0.2">
      <c r="T379" s="36"/>
    </row>
    <row r="380" spans="20:20" s="35" customFormat="1" x14ac:dyDescent="0.2">
      <c r="T380" s="36"/>
    </row>
    <row r="381" spans="20:20" s="35" customFormat="1" x14ac:dyDescent="0.2">
      <c r="T381" s="36"/>
    </row>
    <row r="382" spans="20:20" s="35" customFormat="1" x14ac:dyDescent="0.2">
      <c r="T382" s="36"/>
    </row>
    <row r="383" spans="20:20" s="35" customFormat="1" x14ac:dyDescent="0.2">
      <c r="T383" s="36"/>
    </row>
    <row r="384" spans="20:20" s="35" customFormat="1" x14ac:dyDescent="0.2">
      <c r="T384" s="36"/>
    </row>
    <row r="385" spans="20:20" s="35" customFormat="1" x14ac:dyDescent="0.2">
      <c r="T385" s="36"/>
    </row>
    <row r="386" spans="20:20" s="35" customFormat="1" x14ac:dyDescent="0.2">
      <c r="T386" s="36"/>
    </row>
    <row r="387" spans="20:20" s="35" customFormat="1" x14ac:dyDescent="0.2">
      <c r="T387" s="36"/>
    </row>
    <row r="388" spans="20:20" s="35" customFormat="1" x14ac:dyDescent="0.2">
      <c r="T388" s="36"/>
    </row>
    <row r="389" spans="20:20" s="35" customFormat="1" x14ac:dyDescent="0.2">
      <c r="T389" s="36"/>
    </row>
    <row r="390" spans="20:20" s="35" customFormat="1" x14ac:dyDescent="0.2">
      <c r="T390" s="36"/>
    </row>
    <row r="391" spans="20:20" s="35" customFormat="1" x14ac:dyDescent="0.2">
      <c r="T391" s="36"/>
    </row>
    <row r="392" spans="20:20" s="35" customFormat="1" x14ac:dyDescent="0.2">
      <c r="T392" s="36"/>
    </row>
    <row r="393" spans="20:20" s="35" customFormat="1" x14ac:dyDescent="0.2">
      <c r="T393" s="36"/>
    </row>
    <row r="394" spans="20:20" s="35" customFormat="1" x14ac:dyDescent="0.2">
      <c r="T394" s="36"/>
    </row>
    <row r="395" spans="20:20" s="35" customFormat="1" x14ac:dyDescent="0.2">
      <c r="T395" s="36"/>
    </row>
    <row r="396" spans="20:20" s="35" customFormat="1" x14ac:dyDescent="0.2">
      <c r="T396" s="36"/>
    </row>
    <row r="397" spans="20:20" s="35" customFormat="1" x14ac:dyDescent="0.2">
      <c r="T397" s="36"/>
    </row>
    <row r="398" spans="20:20" s="35" customFormat="1" x14ac:dyDescent="0.2">
      <c r="T398" s="36"/>
    </row>
    <row r="399" spans="20:20" s="35" customFormat="1" x14ac:dyDescent="0.2">
      <c r="T399" s="36"/>
    </row>
    <row r="400" spans="20:20" s="35" customFormat="1" x14ac:dyDescent="0.2">
      <c r="T400" s="36"/>
    </row>
    <row r="401" spans="20:20" s="35" customFormat="1" x14ac:dyDescent="0.2">
      <c r="T401" s="36"/>
    </row>
    <row r="402" spans="20:20" s="35" customFormat="1" x14ac:dyDescent="0.2">
      <c r="T402" s="36"/>
    </row>
    <row r="403" spans="20:20" s="35" customFormat="1" x14ac:dyDescent="0.2">
      <c r="T403" s="36"/>
    </row>
    <row r="404" spans="20:20" s="35" customFormat="1" x14ac:dyDescent="0.2">
      <c r="T404" s="36"/>
    </row>
    <row r="405" spans="20:20" s="35" customFormat="1" x14ac:dyDescent="0.2">
      <c r="T405" s="36"/>
    </row>
    <row r="406" spans="20:20" s="35" customFormat="1" x14ac:dyDescent="0.2">
      <c r="T406" s="36"/>
    </row>
    <row r="407" spans="20:20" s="35" customFormat="1" x14ac:dyDescent="0.2">
      <c r="T407" s="36"/>
    </row>
    <row r="408" spans="20:20" s="35" customFormat="1" x14ac:dyDescent="0.2">
      <c r="T408" s="36"/>
    </row>
    <row r="409" spans="20:20" s="35" customFormat="1" x14ac:dyDescent="0.2">
      <c r="T409" s="36"/>
    </row>
    <row r="410" spans="20:20" s="35" customFormat="1" x14ac:dyDescent="0.2">
      <c r="T410" s="36"/>
    </row>
    <row r="411" spans="20:20" s="35" customFormat="1" x14ac:dyDescent="0.2">
      <c r="T411" s="36"/>
    </row>
    <row r="412" spans="20:20" s="35" customFormat="1" x14ac:dyDescent="0.2">
      <c r="T412" s="36"/>
    </row>
    <row r="413" spans="20:20" s="35" customFormat="1" x14ac:dyDescent="0.2">
      <c r="T413" s="36"/>
    </row>
    <row r="414" spans="20:20" s="35" customFormat="1" x14ac:dyDescent="0.2">
      <c r="T414" s="36"/>
    </row>
    <row r="415" spans="20:20" s="35" customFormat="1" x14ac:dyDescent="0.2">
      <c r="T415" s="36"/>
    </row>
    <row r="416" spans="20:20" s="35" customFormat="1" x14ac:dyDescent="0.2">
      <c r="T416" s="36"/>
    </row>
    <row r="417" spans="20:20" s="35" customFormat="1" x14ac:dyDescent="0.2">
      <c r="T417" s="36"/>
    </row>
    <row r="418" spans="20:20" s="35" customFormat="1" x14ac:dyDescent="0.2">
      <c r="T418" s="36"/>
    </row>
    <row r="419" spans="20:20" s="35" customFormat="1" x14ac:dyDescent="0.2">
      <c r="T419" s="36"/>
    </row>
    <row r="420" spans="20:20" s="35" customFormat="1" x14ac:dyDescent="0.2">
      <c r="T420" s="36"/>
    </row>
    <row r="421" spans="20:20" s="35" customFormat="1" x14ac:dyDescent="0.2">
      <c r="T421" s="36"/>
    </row>
    <row r="422" spans="20:20" s="35" customFormat="1" x14ac:dyDescent="0.2">
      <c r="T422" s="36"/>
    </row>
    <row r="423" spans="20:20" s="35" customFormat="1" x14ac:dyDescent="0.2">
      <c r="T423" s="36"/>
    </row>
    <row r="424" spans="20:20" s="35" customFormat="1" x14ac:dyDescent="0.2">
      <c r="T424" s="36"/>
    </row>
    <row r="425" spans="20:20" s="35" customFormat="1" x14ac:dyDescent="0.2">
      <c r="T425" s="36"/>
    </row>
    <row r="426" spans="20:20" s="35" customFormat="1" x14ac:dyDescent="0.2">
      <c r="T426" s="36"/>
    </row>
    <row r="427" spans="20:20" s="35" customFormat="1" x14ac:dyDescent="0.2">
      <c r="T427" s="36"/>
    </row>
    <row r="428" spans="20:20" s="35" customFormat="1" x14ac:dyDescent="0.2">
      <c r="T428" s="36"/>
    </row>
    <row r="429" spans="20:20" s="35" customFormat="1" x14ac:dyDescent="0.2">
      <c r="T429" s="36"/>
    </row>
    <row r="430" spans="20:20" s="35" customFormat="1" x14ac:dyDescent="0.2">
      <c r="T430" s="36"/>
    </row>
    <row r="431" spans="20:20" s="35" customFormat="1" x14ac:dyDescent="0.2">
      <c r="T431" s="36"/>
    </row>
    <row r="432" spans="20:20" s="35" customFormat="1" x14ac:dyDescent="0.2">
      <c r="T432" s="36"/>
    </row>
    <row r="433" spans="20:20" s="35" customFormat="1" x14ac:dyDescent="0.2">
      <c r="T433" s="36"/>
    </row>
    <row r="434" spans="20:20" s="35" customFormat="1" x14ac:dyDescent="0.2">
      <c r="T434" s="36"/>
    </row>
    <row r="435" spans="20:20" s="35" customFormat="1" x14ac:dyDescent="0.2">
      <c r="T435" s="36"/>
    </row>
    <row r="436" spans="20:20" s="35" customFormat="1" x14ac:dyDescent="0.2">
      <c r="T436" s="36"/>
    </row>
    <row r="437" spans="20:20" s="35" customFormat="1" x14ac:dyDescent="0.2">
      <c r="T437" s="36"/>
    </row>
    <row r="438" spans="20:20" s="35" customFormat="1" x14ac:dyDescent="0.2">
      <c r="T438" s="36"/>
    </row>
    <row r="439" spans="20:20" s="35" customFormat="1" x14ac:dyDescent="0.2">
      <c r="T439" s="36"/>
    </row>
    <row r="440" spans="20:20" s="35" customFormat="1" x14ac:dyDescent="0.2">
      <c r="T440" s="36"/>
    </row>
    <row r="441" spans="20:20" s="35" customFormat="1" x14ac:dyDescent="0.2">
      <c r="T441" s="36"/>
    </row>
    <row r="442" spans="20:20" s="35" customFormat="1" x14ac:dyDescent="0.2">
      <c r="T442" s="36"/>
    </row>
    <row r="443" spans="20:20" s="35" customFormat="1" x14ac:dyDescent="0.2">
      <c r="T443" s="36"/>
    </row>
    <row r="444" spans="20:20" s="35" customFormat="1" x14ac:dyDescent="0.2">
      <c r="T444" s="36"/>
    </row>
    <row r="445" spans="20:20" s="35" customFormat="1" x14ac:dyDescent="0.2">
      <c r="T445" s="36"/>
    </row>
    <row r="446" spans="20:20" s="35" customFormat="1" x14ac:dyDescent="0.2">
      <c r="T446" s="36"/>
    </row>
    <row r="447" spans="20:20" s="35" customFormat="1" x14ac:dyDescent="0.2">
      <c r="T447" s="36"/>
    </row>
    <row r="448" spans="20:20" s="35" customFormat="1" x14ac:dyDescent="0.2">
      <c r="T448" s="36"/>
    </row>
    <row r="449" spans="20:20" s="35" customFormat="1" x14ac:dyDescent="0.2">
      <c r="T449" s="36"/>
    </row>
    <row r="450" spans="20:20" s="35" customFormat="1" x14ac:dyDescent="0.2">
      <c r="T450" s="36"/>
    </row>
    <row r="451" spans="20:20" s="35" customFormat="1" x14ac:dyDescent="0.2">
      <c r="T451" s="36"/>
    </row>
    <row r="452" spans="20:20" s="35" customFormat="1" x14ac:dyDescent="0.2">
      <c r="T452" s="36"/>
    </row>
    <row r="453" spans="20:20" s="35" customFormat="1" x14ac:dyDescent="0.2">
      <c r="T453" s="36"/>
    </row>
    <row r="454" spans="20:20" s="35" customFormat="1" x14ac:dyDescent="0.2">
      <c r="T454" s="36"/>
    </row>
    <row r="455" spans="20:20" s="35" customFormat="1" x14ac:dyDescent="0.2">
      <c r="T455" s="36"/>
    </row>
    <row r="456" spans="20:20" s="35" customFormat="1" x14ac:dyDescent="0.2">
      <c r="T456" s="36"/>
    </row>
    <row r="457" spans="20:20" s="35" customFormat="1" x14ac:dyDescent="0.2">
      <c r="T457" s="36"/>
    </row>
    <row r="458" spans="20:20" s="35" customFormat="1" x14ac:dyDescent="0.2">
      <c r="T458" s="36"/>
    </row>
    <row r="459" spans="20:20" s="35" customFormat="1" x14ac:dyDescent="0.2">
      <c r="T459" s="36"/>
    </row>
    <row r="460" spans="20:20" s="35" customFormat="1" x14ac:dyDescent="0.2">
      <c r="T460" s="36"/>
    </row>
    <row r="461" spans="20:20" s="35" customFormat="1" x14ac:dyDescent="0.2">
      <c r="T461" s="36"/>
    </row>
    <row r="462" spans="20:20" s="35" customFormat="1" x14ac:dyDescent="0.2">
      <c r="T462" s="36"/>
    </row>
    <row r="463" spans="20:20" s="35" customFormat="1" x14ac:dyDescent="0.2">
      <c r="T463" s="36"/>
    </row>
    <row r="464" spans="20:20" s="35" customFormat="1" x14ac:dyDescent="0.2">
      <c r="T464" s="36"/>
    </row>
    <row r="465" spans="20:20" s="35" customFormat="1" x14ac:dyDescent="0.2">
      <c r="T465" s="36"/>
    </row>
    <row r="466" spans="20:20" s="35" customFormat="1" x14ac:dyDescent="0.2">
      <c r="T466" s="36"/>
    </row>
    <row r="467" spans="20:20" s="35" customFormat="1" x14ac:dyDescent="0.2">
      <c r="T467" s="36"/>
    </row>
    <row r="468" spans="20:20" s="35" customFormat="1" x14ac:dyDescent="0.2">
      <c r="T468" s="36"/>
    </row>
    <row r="469" spans="20:20" s="35" customFormat="1" x14ac:dyDescent="0.2">
      <c r="T469" s="36"/>
    </row>
    <row r="470" spans="20:20" s="35" customFormat="1" x14ac:dyDescent="0.2">
      <c r="T470" s="36"/>
    </row>
    <row r="471" spans="20:20" s="35" customFormat="1" x14ac:dyDescent="0.2">
      <c r="T471" s="36"/>
    </row>
    <row r="472" spans="20:20" s="35" customFormat="1" x14ac:dyDescent="0.2">
      <c r="T472" s="36"/>
    </row>
    <row r="473" spans="20:20" s="35" customFormat="1" x14ac:dyDescent="0.2">
      <c r="T473" s="36"/>
    </row>
    <row r="474" spans="20:20" s="35" customFormat="1" x14ac:dyDescent="0.2">
      <c r="T474" s="36"/>
    </row>
    <row r="475" spans="20:20" s="35" customFormat="1" x14ac:dyDescent="0.2">
      <c r="T475" s="36"/>
    </row>
    <row r="476" spans="20:20" s="35" customFormat="1" x14ac:dyDescent="0.2">
      <c r="T476" s="36"/>
    </row>
    <row r="477" spans="20:20" s="35" customFormat="1" x14ac:dyDescent="0.2">
      <c r="T477" s="36"/>
    </row>
    <row r="478" spans="20:20" s="35" customFormat="1" x14ac:dyDescent="0.2">
      <c r="T478" s="36"/>
    </row>
    <row r="479" spans="20:20" s="35" customFormat="1" x14ac:dyDescent="0.2">
      <c r="T479" s="36"/>
    </row>
    <row r="480" spans="20:20" s="35" customFormat="1" x14ac:dyDescent="0.2">
      <c r="T480" s="36"/>
    </row>
    <row r="481" spans="6:20" s="35" customFormat="1" x14ac:dyDescent="0.2">
      <c r="T481" s="36"/>
    </row>
    <row r="482" spans="6:20" s="35" customFormat="1" x14ac:dyDescent="0.2">
      <c r="T482" s="36"/>
    </row>
    <row r="483" spans="6:20" s="35" customFormat="1" x14ac:dyDescent="0.2">
      <c r="T483" s="36"/>
    </row>
    <row r="484" spans="6:20" s="35" customFormat="1" x14ac:dyDescent="0.2">
      <c r="T484" s="36"/>
    </row>
    <row r="485" spans="6:20" s="35" customFormat="1" x14ac:dyDescent="0.2">
      <c r="T485" s="36"/>
    </row>
    <row r="486" spans="6:20" s="35" customFormat="1" x14ac:dyDescent="0.2">
      <c r="T486" s="36"/>
    </row>
    <row r="487" spans="6:20" s="35" customFormat="1" x14ac:dyDescent="0.2">
      <c r="T487" s="36"/>
    </row>
    <row r="488" spans="6:20" s="35" customFormat="1" x14ac:dyDescent="0.2">
      <c r="T488" s="36"/>
    </row>
    <row r="489" spans="6:20" s="35" customFormat="1" x14ac:dyDescent="0.2">
      <c r="T489" s="36"/>
    </row>
    <row r="490" spans="6:20" s="35" customFormat="1" x14ac:dyDescent="0.2">
      <c r="T490" s="36"/>
    </row>
    <row r="491" spans="6:20" s="35" customFormat="1" x14ac:dyDescent="0.2">
      <c r="F491"/>
      <c r="G491"/>
      <c r="H491"/>
      <c r="T491" s="36"/>
    </row>
    <row r="492" spans="6:20" s="35" customFormat="1" x14ac:dyDescent="0.2">
      <c r="F492"/>
      <c r="G492"/>
      <c r="H492"/>
      <c r="T492" s="36"/>
    </row>
    <row r="493" spans="6:20" s="35" customFormat="1" x14ac:dyDescent="0.2">
      <c r="F493"/>
      <c r="G493"/>
      <c r="H493"/>
      <c r="T493" s="36"/>
    </row>
    <row r="494" spans="6:20" s="35" customFormat="1" x14ac:dyDescent="0.2">
      <c r="F494"/>
      <c r="G494"/>
      <c r="H494"/>
      <c r="T494" s="36"/>
    </row>
  </sheetData>
  <mergeCells count="10">
    <mergeCell ref="B74:H74"/>
    <mergeCell ref="J7:K7"/>
    <mergeCell ref="D26:E26"/>
    <mergeCell ref="D27:E27"/>
    <mergeCell ref="J32:O35"/>
    <mergeCell ref="B37:H37"/>
    <mergeCell ref="J43:K43"/>
    <mergeCell ref="D62:E62"/>
    <mergeCell ref="D63:E63"/>
    <mergeCell ref="J68:O72"/>
  </mergeCells>
  <pageMargins left="0.32" right="0.31496062992125984" top="0.89" bottom="0.31496062992125984" header="0.31496062992125984" footer="0.15748031496062992"/>
  <pageSetup paperSize="9" scale="94" fitToHeight="0" orientation="landscape" r:id="rId1"/>
  <headerFooter alignWithMargins="0">
    <oddFooter>&amp;CSeite &amp;P von &amp;N</oddFooter>
  </headerFooter>
  <rowBreaks count="1" manualBreakCount="1">
    <brk id="39" max="7" man="1"/>
  </rowBreaks>
  <drawing r:id="rId2"/>
  <legacy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Brücke &gt; 10 m | Stw &gt; 25 m | ob</vt:lpstr>
      <vt:lpstr>kurze Brücke  oder Stw oben</vt:lpstr>
      <vt:lpstr>Vkz oder Stw Anprall</vt:lpstr>
      <vt:lpstr>Mittelstreifen auf Brücken</vt:lpstr>
      <vt:lpstr>Mittelstreifen unter Brücke|VZB</vt:lpstr>
      <vt:lpstr>'Brücke &gt; 10 m | Stw &gt; 25 m | ob'!Druckbereich</vt:lpstr>
      <vt:lpstr>'kurze Brücke  oder Stw oben'!Druckbereich</vt:lpstr>
      <vt:lpstr>'Mittelstreifen auf Brücken'!Druckbereich</vt:lpstr>
      <vt:lpstr>'Mittelstreifen unter Brücke|VZB'!Druckbereich</vt:lpstr>
      <vt:lpstr>'Vkz oder Stw Anprall'!Druckbereich</vt:lpstr>
      <vt:lpstr>'Brücke &gt; 10 m | Stw &gt; 25 m | ob'!Drucktitel</vt:lpstr>
      <vt:lpstr>'kurze Brücke  oder Stw oben'!Drucktitel</vt:lpstr>
      <vt:lpstr>'Mittelstreifen auf Brücken'!Drucktitel</vt:lpstr>
      <vt:lpstr>'Mittelstreifen unter Brücke|VZB'!Drucktitel</vt:lpstr>
      <vt:lpstr>'Vkz oder Stw Anprall'!Drucktitel</vt:lpstr>
    </vt:vector>
  </TitlesOfParts>
  <Company>LBBAU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sschweigel</dc:creator>
  <cp:lastModifiedBy>BStorbeck</cp:lastModifiedBy>
  <cp:lastPrinted>2018-12-13T10:52:26Z</cp:lastPrinted>
  <dcterms:created xsi:type="dcterms:W3CDTF">2012-08-27T06:29:42Z</dcterms:created>
  <dcterms:modified xsi:type="dcterms:W3CDTF">2018-12-17T09:53:56Z</dcterms:modified>
</cp:coreProperties>
</file>